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4\compartida-casa-central\Docu_Contabilidad\Carlos Hidalgo\Documentos\8. Balances BEP\BEP\BEP 2024\10. Octubre 2024\"/>
    </mc:Choice>
  </mc:AlternateContent>
  <bookViews>
    <workbookView xWindow="0" yWindow="0" windowWidth="20490" windowHeight="7650" activeTab="3"/>
  </bookViews>
  <sheets>
    <sheet name="BEP" sheetId="1" r:id="rId1"/>
    <sheet name="INGRESOS" sheetId="2" r:id="rId2"/>
    <sheet name="GASTOS" sheetId="3" r:id="rId3"/>
    <sheet name="BALANCE" sheetId="4" r:id="rId4"/>
  </sheets>
  <externalReferences>
    <externalReference r:id="rId5"/>
    <externalReference r:id="rId6"/>
    <externalReference r:id="rId7"/>
  </externalReferences>
  <definedNames>
    <definedName name="_xlnm._FilterDatabase" localSheetId="3" hidden="1">BALANCE!$A$12:$L$317</definedName>
    <definedName name="_xlnm._FilterDatabase" localSheetId="0" hidden="1">BEP!$A$1:$A$609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7" i="1" l="1"/>
  <c r="F215" i="1"/>
  <c r="F68" i="1"/>
  <c r="G68" i="1" s="1"/>
  <c r="F278" i="1"/>
  <c r="F221" i="1"/>
  <c r="G221" i="1" s="1"/>
  <c r="F276" i="1"/>
  <c r="F117" i="1"/>
  <c r="G117" i="1" s="1"/>
  <c r="F84" i="1"/>
  <c r="G84" i="1" s="1"/>
  <c r="F56" i="1"/>
  <c r="F70" i="1"/>
  <c r="F608" i="1"/>
  <c r="F598" i="1" s="1"/>
  <c r="G598" i="1" s="1"/>
  <c r="F559" i="1"/>
  <c r="G559" i="1" s="1"/>
  <c r="F557" i="1"/>
  <c r="F555" i="1"/>
  <c r="F553" i="1"/>
  <c r="F495" i="1"/>
  <c r="F494" i="1" s="1"/>
  <c r="F493" i="1" s="1"/>
  <c r="F479" i="1"/>
  <c r="F475" i="1" s="1"/>
  <c r="F473" i="1"/>
  <c r="F469" i="1"/>
  <c r="F466" i="1"/>
  <c r="F461" i="1"/>
  <c r="F437" i="1"/>
  <c r="F436" i="1"/>
  <c r="F433" i="1"/>
  <c r="F432" i="1"/>
  <c r="F431" i="1"/>
  <c r="G414" i="1"/>
  <c r="G417" i="1"/>
  <c r="F429" i="1"/>
  <c r="G429" i="1" s="1"/>
  <c r="F425" i="1"/>
  <c r="G425" i="1" s="1"/>
  <c r="F421" i="1"/>
  <c r="G421" i="1" s="1"/>
  <c r="F419" i="1"/>
  <c r="G419" i="1" s="1"/>
  <c r="F413" i="1"/>
  <c r="G413" i="1" s="1"/>
  <c r="E400" i="1"/>
  <c r="D400" i="1"/>
  <c r="F401" i="1"/>
  <c r="G401" i="1" s="1"/>
  <c r="G177" i="1"/>
  <c r="E205" i="1"/>
  <c r="E176" i="1" s="1"/>
  <c r="D205" i="1"/>
  <c r="D176" i="1" s="1"/>
  <c r="D207" i="1"/>
  <c r="E207" i="1"/>
  <c r="D219" i="1"/>
  <c r="E219" i="1"/>
  <c r="F271" i="1"/>
  <c r="G271" i="1" s="1"/>
  <c r="F252" i="1"/>
  <c r="G252" i="1" s="1"/>
  <c r="F249" i="1"/>
  <c r="G249" i="1" s="1"/>
  <c r="G608" i="1" l="1"/>
  <c r="F43" i="1"/>
  <c r="F41" i="1" s="1"/>
  <c r="F115" i="1"/>
  <c r="G115" i="1" s="1"/>
  <c r="F83" i="1"/>
  <c r="G83" i="1" s="1"/>
  <c r="F554" i="1"/>
  <c r="F558" i="1"/>
  <c r="G558" i="1" s="1"/>
  <c r="F454" i="1"/>
  <c r="F430" i="1"/>
  <c r="F412" i="1"/>
  <c r="G412" i="1" s="1"/>
  <c r="F400" i="1"/>
  <c r="G400" i="1" s="1"/>
  <c r="F267" i="1"/>
  <c r="G267" i="1" s="1"/>
  <c r="F250" i="1"/>
  <c r="G250" i="1" s="1"/>
  <c r="F219" i="1"/>
  <c r="G219" i="1" s="1"/>
  <c r="F206" i="1"/>
  <c r="F205" i="1" s="1"/>
  <c r="F207" i="1"/>
  <c r="F377" i="1"/>
  <c r="F279" i="1"/>
  <c r="F176" i="1" l="1"/>
  <c r="G176" i="1" s="1"/>
  <c r="F376" i="1"/>
  <c r="G376" i="1" s="1"/>
  <c r="G377" i="1"/>
  <c r="F274" i="1"/>
  <c r="G42" i="1"/>
  <c r="F175" i="1" l="1"/>
  <c r="O436" i="3"/>
  <c r="R436" i="3" s="1"/>
  <c r="U436" i="3" s="1"/>
  <c r="L436" i="3"/>
  <c r="L435" i="3"/>
  <c r="T434" i="3"/>
  <c r="S434" i="3"/>
  <c r="Q434" i="3"/>
  <c r="Q433" i="3" s="1"/>
  <c r="Q423" i="3" s="1"/>
  <c r="P434" i="3"/>
  <c r="N434" i="3"/>
  <c r="N433" i="3" s="1"/>
  <c r="M434" i="3"/>
  <c r="K434" i="3"/>
  <c r="J434" i="3"/>
  <c r="J433" i="3" s="1"/>
  <c r="I434" i="3"/>
  <c r="T433" i="3"/>
  <c r="S433" i="3"/>
  <c r="P433" i="3"/>
  <c r="M433" i="3"/>
  <c r="K433" i="3"/>
  <c r="I433" i="3"/>
  <c r="U430" i="3"/>
  <c r="T430" i="3"/>
  <c r="T423" i="3" s="1"/>
  <c r="S430" i="3"/>
  <c r="R430" i="3"/>
  <c r="Q430" i="3"/>
  <c r="P430" i="3"/>
  <c r="O430" i="3"/>
  <c r="N430" i="3"/>
  <c r="M430" i="3"/>
  <c r="L430" i="3"/>
  <c r="K430" i="3"/>
  <c r="J430" i="3"/>
  <c r="I430" i="3"/>
  <c r="U427" i="3"/>
  <c r="T427" i="3"/>
  <c r="S427" i="3"/>
  <c r="R427" i="3"/>
  <c r="Q427" i="3"/>
  <c r="P427" i="3"/>
  <c r="O427" i="3"/>
  <c r="N427" i="3"/>
  <c r="M427" i="3"/>
  <c r="M423" i="3" s="1"/>
  <c r="L427" i="3"/>
  <c r="K427" i="3"/>
  <c r="K423" i="3" s="1"/>
  <c r="J427" i="3"/>
  <c r="I427" i="3"/>
  <c r="U424" i="3"/>
  <c r="T424" i="3"/>
  <c r="S424" i="3"/>
  <c r="R424" i="3"/>
  <c r="Q424" i="3"/>
  <c r="P424" i="3"/>
  <c r="P423" i="3" s="1"/>
  <c r="O424" i="3"/>
  <c r="N424" i="3"/>
  <c r="N423" i="3" s="1"/>
  <c r="M424" i="3"/>
  <c r="L424" i="3"/>
  <c r="K424" i="3"/>
  <c r="J424" i="3"/>
  <c r="I424" i="3"/>
  <c r="I423" i="3" s="1"/>
  <c r="R422" i="3"/>
  <c r="O422" i="3"/>
  <c r="L421" i="3"/>
  <c r="O421" i="3" s="1"/>
  <c r="R421" i="3" s="1"/>
  <c r="U421" i="3" s="1"/>
  <c r="O420" i="3"/>
  <c r="R420" i="3" s="1"/>
  <c r="U420" i="3" s="1"/>
  <c r="L420" i="3"/>
  <c r="O419" i="3"/>
  <c r="R419" i="3" s="1"/>
  <c r="U419" i="3" s="1"/>
  <c r="L419" i="3"/>
  <c r="L418" i="3"/>
  <c r="T417" i="3"/>
  <c r="S417" i="3"/>
  <c r="S416" i="3" s="1"/>
  <c r="S414" i="3" s="1"/>
  <c r="Q417" i="3"/>
  <c r="Q416" i="3" s="1"/>
  <c r="Q414" i="3" s="1"/>
  <c r="P417" i="3"/>
  <c r="N417" i="3"/>
  <c r="N416" i="3" s="1"/>
  <c r="N414" i="3" s="1"/>
  <c r="M417" i="3"/>
  <c r="K417" i="3"/>
  <c r="J417" i="3"/>
  <c r="J416" i="3" s="1"/>
  <c r="I417" i="3"/>
  <c r="T416" i="3"/>
  <c r="T414" i="3" s="1"/>
  <c r="P416" i="3"/>
  <c r="P414" i="3" s="1"/>
  <c r="M416" i="3"/>
  <c r="M414" i="3" s="1"/>
  <c r="K416" i="3"/>
  <c r="K414" i="3" s="1"/>
  <c r="I416" i="3"/>
  <c r="J414" i="3"/>
  <c r="I414" i="3"/>
  <c r="U408" i="3"/>
  <c r="T408" i="3"/>
  <c r="S408" i="3"/>
  <c r="R408" i="3"/>
  <c r="Q408" i="3"/>
  <c r="P408" i="3"/>
  <c r="O408" i="3"/>
  <c r="N408" i="3"/>
  <c r="M408" i="3"/>
  <c r="L408" i="3"/>
  <c r="K408" i="3"/>
  <c r="J408" i="3"/>
  <c r="I408" i="3"/>
  <c r="O407" i="3"/>
  <c r="R407" i="3" s="1"/>
  <c r="L407" i="3"/>
  <c r="L406" i="3" s="1"/>
  <c r="T406" i="3"/>
  <c r="S406" i="3"/>
  <c r="Q406" i="3"/>
  <c r="P406" i="3"/>
  <c r="O406" i="3"/>
  <c r="N406" i="3"/>
  <c r="M406" i="3"/>
  <c r="K406" i="3"/>
  <c r="J406" i="3"/>
  <c r="I406" i="3"/>
  <c r="O405" i="3"/>
  <c r="L405" i="3"/>
  <c r="L404" i="3" s="1"/>
  <c r="T404" i="3"/>
  <c r="S404" i="3"/>
  <c r="Q404" i="3"/>
  <c r="P404" i="3"/>
  <c r="N404" i="3"/>
  <c r="M404" i="3"/>
  <c r="K404" i="3"/>
  <c r="J404" i="3"/>
  <c r="I404" i="3"/>
  <c r="R403" i="3"/>
  <c r="R402" i="3" s="1"/>
  <c r="O403" i="3"/>
  <c r="O402" i="3" s="1"/>
  <c r="L403" i="3"/>
  <c r="T402" i="3"/>
  <c r="S402" i="3"/>
  <c r="Q402" i="3"/>
  <c r="P402" i="3"/>
  <c r="N402" i="3"/>
  <c r="M402" i="3"/>
  <c r="L402" i="3"/>
  <c r="K402" i="3"/>
  <c r="J402" i="3"/>
  <c r="I402" i="3"/>
  <c r="O401" i="3"/>
  <c r="O400" i="3" s="1"/>
  <c r="L401" i="3"/>
  <c r="L400" i="3" s="1"/>
  <c r="T400" i="3"/>
  <c r="S400" i="3"/>
  <c r="Q400" i="3"/>
  <c r="P400" i="3"/>
  <c r="N400" i="3"/>
  <c r="M400" i="3"/>
  <c r="K400" i="3"/>
  <c r="J400" i="3"/>
  <c r="I400" i="3"/>
  <c r="L399" i="3"/>
  <c r="T398" i="3"/>
  <c r="S398" i="3"/>
  <c r="Q398" i="3"/>
  <c r="P398" i="3"/>
  <c r="N398" i="3"/>
  <c r="M398" i="3"/>
  <c r="K398" i="3"/>
  <c r="J398" i="3"/>
  <c r="I398" i="3"/>
  <c r="R397" i="3"/>
  <c r="U397" i="3" s="1"/>
  <c r="U396" i="3" s="1"/>
  <c r="O397" i="3"/>
  <c r="L397" i="3"/>
  <c r="T396" i="3"/>
  <c r="S396" i="3"/>
  <c r="Q396" i="3"/>
  <c r="P396" i="3"/>
  <c r="P391" i="3" s="1"/>
  <c r="P387" i="3" s="1"/>
  <c r="O396" i="3"/>
  <c r="N396" i="3"/>
  <c r="M396" i="3"/>
  <c r="L396" i="3"/>
  <c r="K396" i="3"/>
  <c r="J396" i="3"/>
  <c r="I396" i="3"/>
  <c r="L395" i="3"/>
  <c r="T394" i="3"/>
  <c r="T391" i="3" s="1"/>
  <c r="T387" i="3" s="1"/>
  <c r="S394" i="3"/>
  <c r="Q394" i="3"/>
  <c r="P394" i="3"/>
  <c r="N394" i="3"/>
  <c r="M394" i="3"/>
  <c r="K394" i="3"/>
  <c r="J394" i="3"/>
  <c r="I394" i="3"/>
  <c r="L393" i="3"/>
  <c r="L392" i="3" s="1"/>
  <c r="T392" i="3"/>
  <c r="S392" i="3"/>
  <c r="S391" i="3" s="1"/>
  <c r="Q392" i="3"/>
  <c r="Q391" i="3" s="1"/>
  <c r="Q387" i="3" s="1"/>
  <c r="P392" i="3"/>
  <c r="N392" i="3"/>
  <c r="M392" i="3"/>
  <c r="K392" i="3"/>
  <c r="J392" i="3"/>
  <c r="J391" i="3" s="1"/>
  <c r="J387" i="3" s="1"/>
  <c r="I392" i="3"/>
  <c r="N391" i="3"/>
  <c r="U388" i="3"/>
  <c r="T388" i="3"/>
  <c r="S388" i="3"/>
  <c r="R388" i="3"/>
  <c r="Q388" i="3"/>
  <c r="P388" i="3"/>
  <c r="O388" i="3"/>
  <c r="N388" i="3"/>
  <c r="M388" i="3"/>
  <c r="L388" i="3"/>
  <c r="K388" i="3"/>
  <c r="J388" i="3"/>
  <c r="I388" i="3"/>
  <c r="U381" i="3"/>
  <c r="U380" i="3" s="1"/>
  <c r="T381" i="3"/>
  <c r="S381" i="3"/>
  <c r="R381" i="3"/>
  <c r="Q381" i="3"/>
  <c r="Q380" i="3" s="1"/>
  <c r="P381" i="3"/>
  <c r="P380" i="3" s="1"/>
  <c r="O381" i="3"/>
  <c r="N381" i="3"/>
  <c r="N380" i="3" s="1"/>
  <c r="M381" i="3"/>
  <c r="M380" i="3" s="1"/>
  <c r="L381" i="3"/>
  <c r="K381" i="3"/>
  <c r="K380" i="3" s="1"/>
  <c r="J381" i="3"/>
  <c r="I381" i="3"/>
  <c r="I380" i="3" s="1"/>
  <c r="T380" i="3"/>
  <c r="S380" i="3"/>
  <c r="R380" i="3"/>
  <c r="O380" i="3"/>
  <c r="L380" i="3"/>
  <c r="J380" i="3"/>
  <c r="U378" i="3"/>
  <c r="U377" i="3" s="1"/>
  <c r="O378" i="3"/>
  <c r="R378" i="3" s="1"/>
  <c r="R377" i="3" s="1"/>
  <c r="L378" i="3"/>
  <c r="T377" i="3"/>
  <c r="S377" i="3"/>
  <c r="Q377" i="3"/>
  <c r="P377" i="3"/>
  <c r="O377" i="3"/>
  <c r="N377" i="3"/>
  <c r="M377" i="3"/>
  <c r="L377" i="3"/>
  <c r="K377" i="3"/>
  <c r="K374" i="3" s="1"/>
  <c r="J377" i="3"/>
  <c r="I377" i="3"/>
  <c r="L376" i="3"/>
  <c r="L375" i="3" s="1"/>
  <c r="T375" i="3"/>
  <c r="T374" i="3" s="1"/>
  <c r="S375" i="3"/>
  <c r="Q375" i="3"/>
  <c r="Q374" i="3" s="1"/>
  <c r="P375" i="3"/>
  <c r="P374" i="3" s="1"/>
  <c r="N375" i="3"/>
  <c r="M375" i="3"/>
  <c r="M374" i="3" s="1"/>
  <c r="K375" i="3"/>
  <c r="J375" i="3"/>
  <c r="J374" i="3" s="1"/>
  <c r="I375" i="3"/>
  <c r="S374" i="3"/>
  <c r="N374" i="3"/>
  <c r="I374" i="3"/>
  <c r="L373" i="3"/>
  <c r="T372" i="3"/>
  <c r="S372" i="3"/>
  <c r="Q372" i="3"/>
  <c r="P372" i="3"/>
  <c r="N372" i="3"/>
  <c r="M372" i="3"/>
  <c r="K372" i="3"/>
  <c r="J372" i="3"/>
  <c r="J369" i="3" s="1"/>
  <c r="I372" i="3"/>
  <c r="R371" i="3"/>
  <c r="U371" i="3" s="1"/>
  <c r="U370" i="3" s="1"/>
  <c r="O371" i="3"/>
  <c r="L371" i="3"/>
  <c r="T370" i="3"/>
  <c r="S370" i="3"/>
  <c r="S369" i="3" s="1"/>
  <c r="Q370" i="3"/>
  <c r="Q369" i="3" s="1"/>
  <c r="P370" i="3"/>
  <c r="O370" i="3"/>
  <c r="N370" i="3"/>
  <c r="M370" i="3"/>
  <c r="L370" i="3"/>
  <c r="K370" i="3"/>
  <c r="K369" i="3" s="1"/>
  <c r="J370" i="3"/>
  <c r="I370" i="3"/>
  <c r="I369" i="3" s="1"/>
  <c r="T369" i="3"/>
  <c r="P369" i="3"/>
  <c r="M369" i="3"/>
  <c r="L368" i="3"/>
  <c r="T367" i="3"/>
  <c r="S367" i="3"/>
  <c r="Q367" i="3"/>
  <c r="P367" i="3"/>
  <c r="N367" i="3"/>
  <c r="M367" i="3"/>
  <c r="K367" i="3"/>
  <c r="J367" i="3"/>
  <c r="I367" i="3"/>
  <c r="O366" i="3"/>
  <c r="R366" i="3" s="1"/>
  <c r="U366" i="3" s="1"/>
  <c r="U365" i="3" s="1"/>
  <c r="L366" i="3"/>
  <c r="L365" i="3" s="1"/>
  <c r="T365" i="3"/>
  <c r="S365" i="3"/>
  <c r="R365" i="3"/>
  <c r="Q365" i="3"/>
  <c r="P365" i="3"/>
  <c r="O365" i="3"/>
  <c r="N365" i="3"/>
  <c r="M365" i="3"/>
  <c r="K365" i="3"/>
  <c r="J365" i="3"/>
  <c r="I365" i="3"/>
  <c r="O364" i="3"/>
  <c r="L364" i="3"/>
  <c r="L363" i="3" s="1"/>
  <c r="T363" i="3"/>
  <c r="T362" i="3" s="1"/>
  <c r="S363" i="3"/>
  <c r="S362" i="3" s="1"/>
  <c r="Q363" i="3"/>
  <c r="P363" i="3"/>
  <c r="N363" i="3"/>
  <c r="M363" i="3"/>
  <c r="M362" i="3" s="1"/>
  <c r="K363" i="3"/>
  <c r="J363" i="3"/>
  <c r="I363" i="3"/>
  <c r="I362" i="3" s="1"/>
  <c r="Q362" i="3"/>
  <c r="N362" i="3"/>
  <c r="J362" i="3"/>
  <c r="L361" i="3"/>
  <c r="L360" i="3" s="1"/>
  <c r="L359" i="3" s="1"/>
  <c r="T360" i="3"/>
  <c r="S360" i="3"/>
  <c r="S359" i="3" s="1"/>
  <c r="Q360" i="3"/>
  <c r="Q359" i="3" s="1"/>
  <c r="P360" i="3"/>
  <c r="N360" i="3"/>
  <c r="M360" i="3"/>
  <c r="M359" i="3" s="1"/>
  <c r="M353" i="3" s="1"/>
  <c r="K360" i="3"/>
  <c r="J360" i="3"/>
  <c r="J359" i="3" s="1"/>
  <c r="I360" i="3"/>
  <c r="I359" i="3" s="1"/>
  <c r="T359" i="3"/>
  <c r="P359" i="3"/>
  <c r="N359" i="3"/>
  <c r="K359" i="3"/>
  <c r="O358" i="3"/>
  <c r="L358" i="3"/>
  <c r="L357" i="3" s="1"/>
  <c r="L356" i="3" s="1"/>
  <c r="T357" i="3"/>
  <c r="T356" i="3" s="1"/>
  <c r="S357" i="3"/>
  <c r="S356" i="3" s="1"/>
  <c r="Q357" i="3"/>
  <c r="P357" i="3"/>
  <c r="P356" i="3" s="1"/>
  <c r="N357" i="3"/>
  <c r="M357" i="3"/>
  <c r="M356" i="3" s="1"/>
  <c r="K357" i="3"/>
  <c r="K356" i="3" s="1"/>
  <c r="J357" i="3"/>
  <c r="I357" i="3"/>
  <c r="I356" i="3" s="1"/>
  <c r="I353" i="3" s="1"/>
  <c r="Q356" i="3"/>
  <c r="Q353" i="3" s="1"/>
  <c r="N356" i="3"/>
  <c r="J356" i="3"/>
  <c r="J353" i="3"/>
  <c r="U350" i="3"/>
  <c r="T350" i="3"/>
  <c r="S350" i="3"/>
  <c r="R350" i="3"/>
  <c r="Q350" i="3"/>
  <c r="P350" i="3"/>
  <c r="O350" i="3"/>
  <c r="N350" i="3"/>
  <c r="M350" i="3"/>
  <c r="L350" i="3"/>
  <c r="K350" i="3"/>
  <c r="J350" i="3"/>
  <c r="I350" i="3"/>
  <c r="R349" i="3"/>
  <c r="U349" i="3" s="1"/>
  <c r="U348" i="3" s="1"/>
  <c r="U347" i="3" s="1"/>
  <c r="O349" i="3"/>
  <c r="L349" i="3"/>
  <c r="T348" i="3"/>
  <c r="S348" i="3"/>
  <c r="S347" i="3" s="1"/>
  <c r="Q348" i="3"/>
  <c r="P348" i="3"/>
  <c r="P347" i="3" s="1"/>
  <c r="O348" i="3"/>
  <c r="O347" i="3" s="1"/>
  <c r="N348" i="3"/>
  <c r="N347" i="3" s="1"/>
  <c r="M348" i="3"/>
  <c r="L348" i="3"/>
  <c r="L347" i="3" s="1"/>
  <c r="K348" i="3"/>
  <c r="K347" i="3" s="1"/>
  <c r="J348" i="3"/>
  <c r="I348" i="3"/>
  <c r="I347" i="3" s="1"/>
  <c r="T347" i="3"/>
  <c r="Q347" i="3"/>
  <c r="M347" i="3"/>
  <c r="J347" i="3"/>
  <c r="L346" i="3"/>
  <c r="T345" i="3"/>
  <c r="T344" i="3" s="1"/>
  <c r="T343" i="3" s="1"/>
  <c r="S345" i="3"/>
  <c r="Q345" i="3"/>
  <c r="Q344" i="3" s="1"/>
  <c r="P345" i="3"/>
  <c r="N345" i="3"/>
  <c r="M345" i="3"/>
  <c r="M344" i="3" s="1"/>
  <c r="K345" i="3"/>
  <c r="K344" i="3" s="1"/>
  <c r="J345" i="3"/>
  <c r="J344" i="3" s="1"/>
  <c r="J343" i="3" s="1"/>
  <c r="I345" i="3"/>
  <c r="I344" i="3" s="1"/>
  <c r="I343" i="3" s="1"/>
  <c r="S344" i="3"/>
  <c r="S343" i="3" s="1"/>
  <c r="P344" i="3"/>
  <c r="P343" i="3" s="1"/>
  <c r="N344" i="3"/>
  <c r="Q343" i="3"/>
  <c r="M343" i="3"/>
  <c r="L342" i="3"/>
  <c r="T341" i="3"/>
  <c r="T340" i="3" s="1"/>
  <c r="S341" i="3"/>
  <c r="Q341" i="3"/>
  <c r="P341" i="3"/>
  <c r="P340" i="3" s="1"/>
  <c r="P339" i="3" s="1"/>
  <c r="N341" i="3"/>
  <c r="M341" i="3"/>
  <c r="M340" i="3" s="1"/>
  <c r="M339" i="3" s="1"/>
  <c r="K341" i="3"/>
  <c r="J341" i="3"/>
  <c r="J340" i="3" s="1"/>
  <c r="I341" i="3"/>
  <c r="S340" i="3"/>
  <c r="S339" i="3" s="1"/>
  <c r="Q340" i="3"/>
  <c r="Q339" i="3" s="1"/>
  <c r="N340" i="3"/>
  <c r="N339" i="3" s="1"/>
  <c r="K340" i="3"/>
  <c r="K339" i="3" s="1"/>
  <c r="I340" i="3"/>
  <c r="I339" i="3" s="1"/>
  <c r="T339" i="3"/>
  <c r="J339" i="3"/>
  <c r="U337" i="3"/>
  <c r="T337" i="3"/>
  <c r="S337" i="3"/>
  <c r="R337" i="3"/>
  <c r="Q337" i="3"/>
  <c r="P337" i="3"/>
  <c r="O337" i="3"/>
  <c r="N337" i="3"/>
  <c r="M337" i="3"/>
  <c r="L337" i="3"/>
  <c r="K337" i="3"/>
  <c r="J337" i="3"/>
  <c r="I337" i="3"/>
  <c r="R336" i="3"/>
  <c r="U336" i="3" s="1"/>
  <c r="O336" i="3"/>
  <c r="L336" i="3"/>
  <c r="L335" i="3"/>
  <c r="O335" i="3" s="1"/>
  <c r="R335" i="3" s="1"/>
  <c r="U335" i="3" s="1"/>
  <c r="L334" i="3"/>
  <c r="T333" i="3"/>
  <c r="S333" i="3"/>
  <c r="Q333" i="3"/>
  <c r="P333" i="3"/>
  <c r="N333" i="3"/>
  <c r="M333" i="3"/>
  <c r="K333" i="3"/>
  <c r="J333" i="3"/>
  <c r="I333" i="3"/>
  <c r="U330" i="3"/>
  <c r="L330" i="3"/>
  <c r="O330" i="3" s="1"/>
  <c r="R330" i="3" s="1"/>
  <c r="O329" i="3"/>
  <c r="R329" i="3" s="1"/>
  <c r="U329" i="3" s="1"/>
  <c r="L329" i="3"/>
  <c r="L328" i="3"/>
  <c r="T327" i="3"/>
  <c r="S327" i="3"/>
  <c r="Q327" i="3"/>
  <c r="P327" i="3"/>
  <c r="N327" i="3"/>
  <c r="M327" i="3"/>
  <c r="K327" i="3"/>
  <c r="J327" i="3"/>
  <c r="I327" i="3"/>
  <c r="O326" i="3"/>
  <c r="R326" i="3" s="1"/>
  <c r="U326" i="3" s="1"/>
  <c r="L326" i="3"/>
  <c r="L325" i="3"/>
  <c r="O325" i="3" s="1"/>
  <c r="R325" i="3" s="1"/>
  <c r="U325" i="3" s="1"/>
  <c r="O324" i="3"/>
  <c r="L324" i="3"/>
  <c r="T323" i="3"/>
  <c r="S323" i="3"/>
  <c r="Q323" i="3"/>
  <c r="P323" i="3"/>
  <c r="N323" i="3"/>
  <c r="M323" i="3"/>
  <c r="K323" i="3"/>
  <c r="J323" i="3"/>
  <c r="I323" i="3"/>
  <c r="R322" i="3"/>
  <c r="U322" i="3" s="1"/>
  <c r="O322" i="3"/>
  <c r="L322" i="3"/>
  <c r="O321" i="3"/>
  <c r="L321" i="3"/>
  <c r="U320" i="3"/>
  <c r="R320" i="3"/>
  <c r="O320" i="3"/>
  <c r="L320" i="3"/>
  <c r="T319" i="3"/>
  <c r="S319" i="3"/>
  <c r="Q319" i="3"/>
  <c r="P319" i="3"/>
  <c r="N319" i="3"/>
  <c r="M319" i="3"/>
  <c r="L319" i="3"/>
  <c r="K319" i="3"/>
  <c r="J319" i="3"/>
  <c r="I319" i="3"/>
  <c r="L318" i="3"/>
  <c r="O318" i="3" s="1"/>
  <c r="R318" i="3" s="1"/>
  <c r="U318" i="3" s="1"/>
  <c r="L317" i="3"/>
  <c r="T316" i="3"/>
  <c r="T312" i="3" s="1"/>
  <c r="S316" i="3"/>
  <c r="Q316" i="3"/>
  <c r="P316" i="3"/>
  <c r="N316" i="3"/>
  <c r="N312" i="3" s="1"/>
  <c r="M316" i="3"/>
  <c r="K316" i="3"/>
  <c r="J316" i="3"/>
  <c r="I316" i="3"/>
  <c r="L315" i="3"/>
  <c r="T314" i="3"/>
  <c r="S314" i="3"/>
  <c r="S312" i="3" s="1"/>
  <c r="Q314" i="3"/>
  <c r="Q312" i="3" s="1"/>
  <c r="P314" i="3"/>
  <c r="N314" i="3"/>
  <c r="M314" i="3"/>
  <c r="K314" i="3"/>
  <c r="J314" i="3"/>
  <c r="I314" i="3"/>
  <c r="P312" i="3"/>
  <c r="O311" i="3"/>
  <c r="L311" i="3"/>
  <c r="L310" i="3" s="1"/>
  <c r="T310" i="3"/>
  <c r="T299" i="3" s="1"/>
  <c r="S310" i="3"/>
  <c r="Q310" i="3"/>
  <c r="P310" i="3"/>
  <c r="N310" i="3"/>
  <c r="M310" i="3"/>
  <c r="K310" i="3"/>
  <c r="J310" i="3"/>
  <c r="I310" i="3"/>
  <c r="U306" i="3"/>
  <c r="U305" i="3" s="1"/>
  <c r="R306" i="3"/>
  <c r="O306" i="3"/>
  <c r="O305" i="3" s="1"/>
  <c r="L306" i="3"/>
  <c r="T305" i="3"/>
  <c r="S305" i="3"/>
  <c r="R305" i="3"/>
  <c r="Q305" i="3"/>
  <c r="P305" i="3"/>
  <c r="N305" i="3"/>
  <c r="M305" i="3"/>
  <c r="L305" i="3"/>
  <c r="L299" i="3" s="1"/>
  <c r="K305" i="3"/>
  <c r="J305" i="3"/>
  <c r="I305" i="3"/>
  <c r="O301" i="3"/>
  <c r="L301" i="3"/>
  <c r="T300" i="3"/>
  <c r="S300" i="3"/>
  <c r="Q300" i="3"/>
  <c r="Q299" i="3" s="1"/>
  <c r="P300" i="3"/>
  <c r="P299" i="3" s="1"/>
  <c r="P298" i="3" s="1"/>
  <c r="N300" i="3"/>
  <c r="N299" i="3" s="1"/>
  <c r="M300" i="3"/>
  <c r="L300" i="3"/>
  <c r="K300" i="3"/>
  <c r="K299" i="3" s="1"/>
  <c r="J300" i="3"/>
  <c r="I300" i="3"/>
  <c r="I299" i="3" s="1"/>
  <c r="S299" i="3"/>
  <c r="S298" i="3" s="1"/>
  <c r="J299" i="3"/>
  <c r="R297" i="3"/>
  <c r="O297" i="3"/>
  <c r="O296" i="3" s="1"/>
  <c r="L297" i="3"/>
  <c r="T296" i="3"/>
  <c r="S296" i="3"/>
  <c r="Q296" i="3"/>
  <c r="P296" i="3"/>
  <c r="N296" i="3"/>
  <c r="M296" i="3"/>
  <c r="L296" i="3"/>
  <c r="L293" i="3" s="1"/>
  <c r="K296" i="3"/>
  <c r="J296" i="3"/>
  <c r="I296" i="3"/>
  <c r="O295" i="3"/>
  <c r="L295" i="3"/>
  <c r="T294" i="3"/>
  <c r="S294" i="3"/>
  <c r="S293" i="3" s="1"/>
  <c r="Q294" i="3"/>
  <c r="Q293" i="3" s="1"/>
  <c r="P294" i="3"/>
  <c r="P293" i="3" s="1"/>
  <c r="N294" i="3"/>
  <c r="N293" i="3" s="1"/>
  <c r="N288" i="3" s="1"/>
  <c r="M294" i="3"/>
  <c r="M293" i="3" s="1"/>
  <c r="L294" i="3"/>
  <c r="K294" i="3"/>
  <c r="J294" i="3"/>
  <c r="I294" i="3"/>
  <c r="I293" i="3" s="1"/>
  <c r="I288" i="3" s="1"/>
  <c r="T293" i="3"/>
  <c r="J293" i="3"/>
  <c r="L292" i="3"/>
  <c r="O292" i="3" s="1"/>
  <c r="R292" i="3" s="1"/>
  <c r="U292" i="3" s="1"/>
  <c r="R291" i="3"/>
  <c r="O291" i="3"/>
  <c r="L291" i="3"/>
  <c r="T290" i="3"/>
  <c r="S290" i="3"/>
  <c r="S289" i="3" s="1"/>
  <c r="S288" i="3" s="1"/>
  <c r="Q290" i="3"/>
  <c r="P290" i="3"/>
  <c r="P289" i="3" s="1"/>
  <c r="P288" i="3" s="1"/>
  <c r="O290" i="3"/>
  <c r="N290" i="3"/>
  <c r="N289" i="3" s="1"/>
  <c r="M290" i="3"/>
  <c r="K290" i="3"/>
  <c r="K289" i="3" s="1"/>
  <c r="J290" i="3"/>
  <c r="I290" i="3"/>
  <c r="I289" i="3" s="1"/>
  <c r="T289" i="3"/>
  <c r="T288" i="3" s="1"/>
  <c r="Q289" i="3"/>
  <c r="Q288" i="3" s="1"/>
  <c r="O289" i="3"/>
  <c r="M289" i="3"/>
  <c r="M288" i="3" s="1"/>
  <c r="J289" i="3"/>
  <c r="J288" i="3" s="1"/>
  <c r="L287" i="3"/>
  <c r="O287" i="3" s="1"/>
  <c r="U286" i="3"/>
  <c r="O286" i="3"/>
  <c r="R286" i="3" s="1"/>
  <c r="L286" i="3"/>
  <c r="R285" i="3"/>
  <c r="L285" i="3"/>
  <c r="O285" i="3" s="1"/>
  <c r="T284" i="3"/>
  <c r="S284" i="3"/>
  <c r="Q284" i="3"/>
  <c r="P284" i="3"/>
  <c r="N284" i="3"/>
  <c r="M284" i="3"/>
  <c r="K284" i="3"/>
  <c r="J284" i="3"/>
  <c r="I284" i="3"/>
  <c r="L283" i="3"/>
  <c r="T282" i="3"/>
  <c r="S282" i="3"/>
  <c r="Q282" i="3"/>
  <c r="P282" i="3"/>
  <c r="N282" i="3"/>
  <c r="M282" i="3"/>
  <c r="K282" i="3"/>
  <c r="J282" i="3"/>
  <c r="I282" i="3"/>
  <c r="U281" i="3"/>
  <c r="L281" i="3"/>
  <c r="O281" i="3" s="1"/>
  <c r="R281" i="3" s="1"/>
  <c r="L280" i="3"/>
  <c r="O280" i="3" s="1"/>
  <c r="R280" i="3" s="1"/>
  <c r="U280" i="3" s="1"/>
  <c r="O279" i="3"/>
  <c r="L279" i="3"/>
  <c r="T278" i="3"/>
  <c r="S278" i="3"/>
  <c r="Q278" i="3"/>
  <c r="P278" i="3"/>
  <c r="N278" i="3"/>
  <c r="M278" i="3"/>
  <c r="M273" i="3" s="1"/>
  <c r="K278" i="3"/>
  <c r="J278" i="3"/>
  <c r="I278" i="3"/>
  <c r="O277" i="3"/>
  <c r="L277" i="3"/>
  <c r="T276" i="3"/>
  <c r="S276" i="3"/>
  <c r="Q276" i="3"/>
  <c r="Q273" i="3" s="1"/>
  <c r="P276" i="3"/>
  <c r="N276" i="3"/>
  <c r="M276" i="3"/>
  <c r="L276" i="3"/>
  <c r="K276" i="3"/>
  <c r="J276" i="3"/>
  <c r="I276" i="3"/>
  <c r="L275" i="3"/>
  <c r="T274" i="3"/>
  <c r="S274" i="3"/>
  <c r="S273" i="3" s="1"/>
  <c r="Q274" i="3"/>
  <c r="P274" i="3"/>
  <c r="N274" i="3"/>
  <c r="M274" i="3"/>
  <c r="K274" i="3"/>
  <c r="K273" i="3" s="1"/>
  <c r="J274" i="3"/>
  <c r="I274" i="3"/>
  <c r="T273" i="3"/>
  <c r="J273" i="3"/>
  <c r="L272" i="3"/>
  <c r="T271" i="3"/>
  <c r="S271" i="3"/>
  <c r="Q271" i="3"/>
  <c r="P271" i="3"/>
  <c r="N271" i="3"/>
  <c r="M271" i="3"/>
  <c r="K271" i="3"/>
  <c r="J271" i="3"/>
  <c r="J264" i="3" s="1"/>
  <c r="I271" i="3"/>
  <c r="L270" i="3"/>
  <c r="T269" i="3"/>
  <c r="S269" i="3"/>
  <c r="Q269" i="3"/>
  <c r="P269" i="3"/>
  <c r="N269" i="3"/>
  <c r="M269" i="3"/>
  <c r="K269" i="3"/>
  <c r="J269" i="3"/>
  <c r="I269" i="3"/>
  <c r="I264" i="3" s="1"/>
  <c r="O268" i="3"/>
  <c r="L268" i="3"/>
  <c r="L267" i="3" s="1"/>
  <c r="T267" i="3"/>
  <c r="S267" i="3"/>
  <c r="Q267" i="3"/>
  <c r="P267" i="3"/>
  <c r="N267" i="3"/>
  <c r="M267" i="3"/>
  <c r="K267" i="3"/>
  <c r="J267" i="3"/>
  <c r="I267" i="3"/>
  <c r="O266" i="3"/>
  <c r="L266" i="3"/>
  <c r="L265" i="3" s="1"/>
  <c r="T265" i="3"/>
  <c r="S265" i="3"/>
  <c r="S264" i="3" s="1"/>
  <c r="Q265" i="3"/>
  <c r="P265" i="3"/>
  <c r="N265" i="3"/>
  <c r="M265" i="3"/>
  <c r="K265" i="3"/>
  <c r="K264" i="3" s="1"/>
  <c r="J265" i="3"/>
  <c r="I265" i="3"/>
  <c r="T264" i="3"/>
  <c r="Q264" i="3"/>
  <c r="N264" i="3"/>
  <c r="L263" i="3"/>
  <c r="O263" i="3" s="1"/>
  <c r="R263" i="3" s="1"/>
  <c r="U263" i="3" s="1"/>
  <c r="O262" i="3"/>
  <c r="R262" i="3" s="1"/>
  <c r="U262" i="3" s="1"/>
  <c r="L262" i="3"/>
  <c r="L261" i="3"/>
  <c r="T260" i="3"/>
  <c r="T255" i="3" s="1"/>
  <c r="S260" i="3"/>
  <c r="Q260" i="3"/>
  <c r="P260" i="3"/>
  <c r="N260" i="3"/>
  <c r="M260" i="3"/>
  <c r="K260" i="3"/>
  <c r="J260" i="3"/>
  <c r="I260" i="3"/>
  <c r="O259" i="3"/>
  <c r="L259" i="3"/>
  <c r="L258" i="3" s="1"/>
  <c r="T258" i="3"/>
  <c r="S258" i="3"/>
  <c r="Q258" i="3"/>
  <c r="P258" i="3"/>
  <c r="N258" i="3"/>
  <c r="N255" i="3" s="1"/>
  <c r="M258" i="3"/>
  <c r="K258" i="3"/>
  <c r="J258" i="3"/>
  <c r="I258" i="3"/>
  <c r="O257" i="3"/>
  <c r="L257" i="3"/>
  <c r="T256" i="3"/>
  <c r="S256" i="3"/>
  <c r="Q256" i="3"/>
  <c r="P256" i="3"/>
  <c r="N256" i="3"/>
  <c r="M256" i="3"/>
  <c r="M255" i="3" s="1"/>
  <c r="L256" i="3"/>
  <c r="K256" i="3"/>
  <c r="J256" i="3"/>
  <c r="I256" i="3"/>
  <c r="S255" i="3"/>
  <c r="Q255" i="3"/>
  <c r="J255" i="3"/>
  <c r="I255" i="3"/>
  <c r="U254" i="3"/>
  <c r="U253" i="3" s="1"/>
  <c r="L254" i="3"/>
  <c r="O254" i="3" s="1"/>
  <c r="R254" i="3" s="1"/>
  <c r="R253" i="3" s="1"/>
  <c r="T253" i="3"/>
  <c r="S253" i="3"/>
  <c r="S240" i="3" s="1"/>
  <c r="Q253" i="3"/>
  <c r="P253" i="3"/>
  <c r="O253" i="3"/>
  <c r="N253" i="3"/>
  <c r="M253" i="3"/>
  <c r="K253" i="3"/>
  <c r="J253" i="3"/>
  <c r="I253" i="3"/>
  <c r="R252" i="3"/>
  <c r="U252" i="3" s="1"/>
  <c r="U251" i="3" s="1"/>
  <c r="L252" i="3"/>
  <c r="O252" i="3" s="1"/>
  <c r="O251" i="3" s="1"/>
  <c r="T251" i="3"/>
  <c r="S251" i="3"/>
  <c r="Q251" i="3"/>
  <c r="P251" i="3"/>
  <c r="N251" i="3"/>
  <c r="M251" i="3"/>
  <c r="L251" i="3"/>
  <c r="K251" i="3"/>
  <c r="J251" i="3"/>
  <c r="I251" i="3"/>
  <c r="L250" i="3"/>
  <c r="L249" i="3" s="1"/>
  <c r="T249" i="3"/>
  <c r="S249" i="3"/>
  <c r="Q249" i="3"/>
  <c r="P249" i="3"/>
  <c r="N249" i="3"/>
  <c r="M249" i="3"/>
  <c r="K249" i="3"/>
  <c r="J249" i="3"/>
  <c r="I249" i="3"/>
  <c r="L248" i="3"/>
  <c r="T247" i="3"/>
  <c r="S247" i="3"/>
  <c r="Q247" i="3"/>
  <c r="P247" i="3"/>
  <c r="N247" i="3"/>
  <c r="M247" i="3"/>
  <c r="K247" i="3"/>
  <c r="J247" i="3"/>
  <c r="J240" i="3" s="1"/>
  <c r="I247" i="3"/>
  <c r="L246" i="3"/>
  <c r="T245" i="3"/>
  <c r="S245" i="3"/>
  <c r="Q245" i="3"/>
  <c r="P245" i="3"/>
  <c r="N245" i="3"/>
  <c r="M245" i="3"/>
  <c r="K245" i="3"/>
  <c r="J245" i="3"/>
  <c r="I245" i="3"/>
  <c r="I240" i="3" s="1"/>
  <c r="O244" i="3"/>
  <c r="R244" i="3" s="1"/>
  <c r="U244" i="3" s="1"/>
  <c r="U243" i="3" s="1"/>
  <c r="L244" i="3"/>
  <c r="L243" i="3" s="1"/>
  <c r="T243" i="3"/>
  <c r="T240" i="3" s="1"/>
  <c r="S243" i="3"/>
  <c r="Q243" i="3"/>
  <c r="P243" i="3"/>
  <c r="N243" i="3"/>
  <c r="M243" i="3"/>
  <c r="K243" i="3"/>
  <c r="J243" i="3"/>
  <c r="I243" i="3"/>
  <c r="O242" i="3"/>
  <c r="L242" i="3"/>
  <c r="T241" i="3"/>
  <c r="S241" i="3"/>
  <c r="Q241" i="3"/>
  <c r="P241" i="3"/>
  <c r="N241" i="3"/>
  <c r="M241" i="3"/>
  <c r="M240" i="3" s="1"/>
  <c r="L241" i="3"/>
  <c r="K241" i="3"/>
  <c r="J241" i="3"/>
  <c r="I241" i="3"/>
  <c r="Q240" i="3"/>
  <c r="N240" i="3"/>
  <c r="L239" i="3"/>
  <c r="O238" i="3"/>
  <c r="L238" i="3"/>
  <c r="T237" i="3"/>
  <c r="S237" i="3"/>
  <c r="Q237" i="3"/>
  <c r="P237" i="3"/>
  <c r="N237" i="3"/>
  <c r="M237" i="3"/>
  <c r="K237" i="3"/>
  <c r="J237" i="3"/>
  <c r="I237" i="3"/>
  <c r="L236" i="3"/>
  <c r="T235" i="3"/>
  <c r="S235" i="3"/>
  <c r="Q235" i="3"/>
  <c r="P235" i="3"/>
  <c r="N235" i="3"/>
  <c r="M235" i="3"/>
  <c r="K235" i="3"/>
  <c r="J235" i="3"/>
  <c r="I235" i="3"/>
  <c r="R234" i="3"/>
  <c r="O234" i="3"/>
  <c r="L234" i="3"/>
  <c r="T233" i="3"/>
  <c r="S233" i="3"/>
  <c r="Q233" i="3"/>
  <c r="P233" i="3"/>
  <c r="O233" i="3"/>
  <c r="N233" i="3"/>
  <c r="M233" i="3"/>
  <c r="L233" i="3"/>
  <c r="K233" i="3"/>
  <c r="J233" i="3"/>
  <c r="I233" i="3"/>
  <c r="I214" i="3" s="1"/>
  <c r="L232" i="3"/>
  <c r="O232" i="3" s="1"/>
  <c r="T231" i="3"/>
  <c r="S231" i="3"/>
  <c r="Q231" i="3"/>
  <c r="P231" i="3"/>
  <c r="N231" i="3"/>
  <c r="M231" i="3"/>
  <c r="K231" i="3"/>
  <c r="J231" i="3"/>
  <c r="I231" i="3"/>
  <c r="L230" i="3"/>
  <c r="T229" i="3"/>
  <c r="S229" i="3"/>
  <c r="Q229" i="3"/>
  <c r="P229" i="3"/>
  <c r="N229" i="3"/>
  <c r="M229" i="3"/>
  <c r="K229" i="3"/>
  <c r="J229" i="3"/>
  <c r="I229" i="3"/>
  <c r="R228" i="3"/>
  <c r="L228" i="3"/>
  <c r="O228" i="3" s="1"/>
  <c r="T227" i="3"/>
  <c r="S227" i="3"/>
  <c r="Q227" i="3"/>
  <c r="P227" i="3"/>
  <c r="O227" i="3"/>
  <c r="N227" i="3"/>
  <c r="M227" i="3"/>
  <c r="L227" i="3"/>
  <c r="K227" i="3"/>
  <c r="J227" i="3"/>
  <c r="I227" i="3"/>
  <c r="O226" i="3"/>
  <c r="L226" i="3"/>
  <c r="L225" i="3" s="1"/>
  <c r="H226" i="3"/>
  <c r="T225" i="3"/>
  <c r="S225" i="3"/>
  <c r="Q225" i="3"/>
  <c r="P225" i="3"/>
  <c r="N225" i="3"/>
  <c r="M225" i="3"/>
  <c r="K225" i="3"/>
  <c r="J225" i="3"/>
  <c r="I225" i="3"/>
  <c r="O224" i="3"/>
  <c r="L224" i="3"/>
  <c r="H224" i="3"/>
  <c r="T223" i="3"/>
  <c r="S223" i="3"/>
  <c r="Q223" i="3"/>
  <c r="P223" i="3"/>
  <c r="N223" i="3"/>
  <c r="M223" i="3"/>
  <c r="L223" i="3"/>
  <c r="K223" i="3"/>
  <c r="J223" i="3"/>
  <c r="I223" i="3"/>
  <c r="U222" i="3"/>
  <c r="U221" i="3" s="1"/>
  <c r="R222" i="3"/>
  <c r="R221" i="3" s="1"/>
  <c r="O222" i="3"/>
  <c r="O221" i="3" s="1"/>
  <c r="L222" i="3"/>
  <c r="H222" i="3"/>
  <c r="T221" i="3"/>
  <c r="S221" i="3"/>
  <c r="Q221" i="3"/>
  <c r="P221" i="3"/>
  <c r="N221" i="3"/>
  <c r="M221" i="3"/>
  <c r="L221" i="3"/>
  <c r="K221" i="3"/>
  <c r="J221" i="3"/>
  <c r="I221" i="3"/>
  <c r="O220" i="3"/>
  <c r="R220" i="3" s="1"/>
  <c r="U220" i="3" s="1"/>
  <c r="U219" i="3" s="1"/>
  <c r="L220" i="3"/>
  <c r="H220" i="3"/>
  <c r="T219" i="3"/>
  <c r="S219" i="3"/>
  <c r="R219" i="3"/>
  <c r="Q219" i="3"/>
  <c r="P219" i="3"/>
  <c r="O219" i="3"/>
  <c r="N219" i="3"/>
  <c r="M219" i="3"/>
  <c r="L219" i="3"/>
  <c r="K219" i="3"/>
  <c r="J219" i="3"/>
  <c r="I219" i="3"/>
  <c r="R218" i="3"/>
  <c r="O218" i="3"/>
  <c r="O217" i="3" s="1"/>
  <c r="L218" i="3"/>
  <c r="T217" i="3"/>
  <c r="S217" i="3"/>
  <c r="Q217" i="3"/>
  <c r="P217" i="3"/>
  <c r="N217" i="3"/>
  <c r="M217" i="3"/>
  <c r="L217" i="3"/>
  <c r="K217" i="3"/>
  <c r="J217" i="3"/>
  <c r="I217" i="3"/>
  <c r="L216" i="3"/>
  <c r="T215" i="3"/>
  <c r="S215" i="3"/>
  <c r="Q215" i="3"/>
  <c r="P215" i="3"/>
  <c r="N215" i="3"/>
  <c r="M215" i="3"/>
  <c r="K215" i="3"/>
  <c r="J215" i="3"/>
  <c r="I215" i="3"/>
  <c r="S214" i="3"/>
  <c r="Q214" i="3"/>
  <c r="N214" i="3"/>
  <c r="K214" i="3"/>
  <c r="L213" i="3"/>
  <c r="O213" i="3" s="1"/>
  <c r="O212" i="3" s="1"/>
  <c r="T212" i="3"/>
  <c r="S212" i="3"/>
  <c r="Q212" i="3"/>
  <c r="P212" i="3"/>
  <c r="N212" i="3"/>
  <c r="M212" i="3"/>
  <c r="L212" i="3"/>
  <c r="K212" i="3"/>
  <c r="J212" i="3"/>
  <c r="I212" i="3"/>
  <c r="R211" i="3"/>
  <c r="O211" i="3"/>
  <c r="L211" i="3"/>
  <c r="T210" i="3"/>
  <c r="S210" i="3"/>
  <c r="Q210" i="3"/>
  <c r="P210" i="3"/>
  <c r="P205" i="3" s="1"/>
  <c r="O210" i="3"/>
  <c r="N210" i="3"/>
  <c r="M210" i="3"/>
  <c r="L210" i="3"/>
  <c r="K210" i="3"/>
  <c r="J210" i="3"/>
  <c r="I210" i="3"/>
  <c r="R209" i="3"/>
  <c r="U209" i="3" s="1"/>
  <c r="L209" i="3"/>
  <c r="O209" i="3" s="1"/>
  <c r="O208" i="3" s="1"/>
  <c r="U208" i="3"/>
  <c r="T208" i="3"/>
  <c r="T205" i="3" s="1"/>
  <c r="S208" i="3"/>
  <c r="R208" i="3"/>
  <c r="Q208" i="3"/>
  <c r="P208" i="3"/>
  <c r="N208" i="3"/>
  <c r="M208" i="3"/>
  <c r="L208" i="3"/>
  <c r="K208" i="3"/>
  <c r="J208" i="3"/>
  <c r="I208" i="3"/>
  <c r="L207" i="3"/>
  <c r="T206" i="3"/>
  <c r="S206" i="3"/>
  <c r="Q206" i="3"/>
  <c r="P206" i="3"/>
  <c r="N206" i="3"/>
  <c r="M206" i="3"/>
  <c r="M205" i="3" s="1"/>
  <c r="K206" i="3"/>
  <c r="J206" i="3"/>
  <c r="I206" i="3"/>
  <c r="I205" i="3" s="1"/>
  <c r="K205" i="3"/>
  <c r="O204" i="3"/>
  <c r="R204" i="3" s="1"/>
  <c r="L204" i="3"/>
  <c r="T203" i="3"/>
  <c r="T188" i="3" s="1"/>
  <c r="S203" i="3"/>
  <c r="Q203" i="3"/>
  <c r="P203" i="3"/>
  <c r="O203" i="3"/>
  <c r="N203" i="3"/>
  <c r="M203" i="3"/>
  <c r="L203" i="3"/>
  <c r="K203" i="3"/>
  <c r="J203" i="3"/>
  <c r="I203" i="3"/>
  <c r="R202" i="3"/>
  <c r="U202" i="3" s="1"/>
  <c r="L202" i="3"/>
  <c r="O202" i="3" s="1"/>
  <c r="O201" i="3" s="1"/>
  <c r="U201" i="3"/>
  <c r="T201" i="3"/>
  <c r="S201" i="3"/>
  <c r="Q201" i="3"/>
  <c r="P201" i="3"/>
  <c r="N201" i="3"/>
  <c r="M201" i="3"/>
  <c r="L201" i="3"/>
  <c r="K201" i="3"/>
  <c r="J201" i="3"/>
  <c r="I201" i="3"/>
  <c r="U200" i="3"/>
  <c r="U199" i="3" s="1"/>
  <c r="O200" i="3"/>
  <c r="R200" i="3" s="1"/>
  <c r="L200" i="3"/>
  <c r="T199" i="3"/>
  <c r="S199" i="3"/>
  <c r="R199" i="3"/>
  <c r="Q199" i="3"/>
  <c r="P199" i="3"/>
  <c r="N199" i="3"/>
  <c r="M199" i="3"/>
  <c r="L199" i="3"/>
  <c r="K199" i="3"/>
  <c r="J199" i="3"/>
  <c r="I199" i="3"/>
  <c r="L198" i="3"/>
  <c r="O198" i="3" s="1"/>
  <c r="T197" i="3"/>
  <c r="S197" i="3"/>
  <c r="Q197" i="3"/>
  <c r="P197" i="3"/>
  <c r="N197" i="3"/>
  <c r="M197" i="3"/>
  <c r="L197" i="3"/>
  <c r="K197" i="3"/>
  <c r="J197" i="3"/>
  <c r="I197" i="3"/>
  <c r="R196" i="3"/>
  <c r="O196" i="3"/>
  <c r="O195" i="3" s="1"/>
  <c r="L196" i="3"/>
  <c r="T195" i="3"/>
  <c r="S195" i="3"/>
  <c r="Q195" i="3"/>
  <c r="P195" i="3"/>
  <c r="N195" i="3"/>
  <c r="M195" i="3"/>
  <c r="L195" i="3"/>
  <c r="K195" i="3"/>
  <c r="J195" i="3"/>
  <c r="I195" i="3"/>
  <c r="R194" i="3"/>
  <c r="L194" i="3"/>
  <c r="O194" i="3" s="1"/>
  <c r="O193" i="3" s="1"/>
  <c r="T193" i="3"/>
  <c r="S193" i="3"/>
  <c r="Q193" i="3"/>
  <c r="P193" i="3"/>
  <c r="N193" i="3"/>
  <c r="M193" i="3"/>
  <c r="K193" i="3"/>
  <c r="J193" i="3"/>
  <c r="I193" i="3"/>
  <c r="O192" i="3"/>
  <c r="L192" i="3"/>
  <c r="T191" i="3"/>
  <c r="S191" i="3"/>
  <c r="Q191" i="3"/>
  <c r="Q188" i="3" s="1"/>
  <c r="P191" i="3"/>
  <c r="N191" i="3"/>
  <c r="M191" i="3"/>
  <c r="M188" i="3" s="1"/>
  <c r="L191" i="3"/>
  <c r="K191" i="3"/>
  <c r="J191" i="3"/>
  <c r="I191" i="3"/>
  <c r="L190" i="3"/>
  <c r="T189" i="3"/>
  <c r="S189" i="3"/>
  <c r="Q189" i="3"/>
  <c r="P189" i="3"/>
  <c r="N189" i="3"/>
  <c r="M189" i="3"/>
  <c r="K189" i="3"/>
  <c r="J189" i="3"/>
  <c r="I189" i="3"/>
  <c r="U187" i="3"/>
  <c r="U186" i="3" s="1"/>
  <c r="O187" i="3"/>
  <c r="R187" i="3" s="1"/>
  <c r="R186" i="3" s="1"/>
  <c r="L187" i="3"/>
  <c r="L186" i="3" s="1"/>
  <c r="T186" i="3"/>
  <c r="S186" i="3"/>
  <c r="Q186" i="3"/>
  <c r="P186" i="3"/>
  <c r="N186" i="3"/>
  <c r="M186" i="3"/>
  <c r="K186" i="3"/>
  <c r="J186" i="3"/>
  <c r="I186" i="3"/>
  <c r="O185" i="3"/>
  <c r="L185" i="3"/>
  <c r="T184" i="3"/>
  <c r="S184" i="3"/>
  <c r="Q184" i="3"/>
  <c r="P184" i="3"/>
  <c r="N184" i="3"/>
  <c r="M184" i="3"/>
  <c r="L184" i="3"/>
  <c r="K184" i="3"/>
  <c r="J184" i="3"/>
  <c r="I184" i="3"/>
  <c r="L183" i="3"/>
  <c r="T182" i="3"/>
  <c r="S182" i="3"/>
  <c r="Q182" i="3"/>
  <c r="P182" i="3"/>
  <c r="N182" i="3"/>
  <c r="M182" i="3"/>
  <c r="K182" i="3"/>
  <c r="J182" i="3"/>
  <c r="I182" i="3"/>
  <c r="U181" i="3"/>
  <c r="U180" i="3" s="1"/>
  <c r="L181" i="3"/>
  <c r="O181" i="3" s="1"/>
  <c r="R181" i="3" s="1"/>
  <c r="R180" i="3" s="1"/>
  <c r="T180" i="3"/>
  <c r="S180" i="3"/>
  <c r="Q180" i="3"/>
  <c r="P180" i="3"/>
  <c r="O180" i="3"/>
  <c r="N180" i="3"/>
  <c r="M180" i="3"/>
  <c r="L180" i="3"/>
  <c r="K180" i="3"/>
  <c r="J180" i="3"/>
  <c r="I180" i="3"/>
  <c r="O179" i="3"/>
  <c r="L179" i="3"/>
  <c r="L178" i="3" s="1"/>
  <c r="T178" i="3"/>
  <c r="S178" i="3"/>
  <c r="Q178" i="3"/>
  <c r="P178" i="3"/>
  <c r="N178" i="3"/>
  <c r="M178" i="3"/>
  <c r="K178" i="3"/>
  <c r="J178" i="3"/>
  <c r="I178" i="3"/>
  <c r="O177" i="3"/>
  <c r="O176" i="3" s="1"/>
  <c r="L177" i="3"/>
  <c r="T176" i="3"/>
  <c r="S176" i="3"/>
  <c r="Q176" i="3"/>
  <c r="P176" i="3"/>
  <c r="N176" i="3"/>
  <c r="M176" i="3"/>
  <c r="L176" i="3"/>
  <c r="K176" i="3"/>
  <c r="J176" i="3"/>
  <c r="I176" i="3"/>
  <c r="O175" i="3"/>
  <c r="R175" i="3" s="1"/>
  <c r="U175" i="3" s="1"/>
  <c r="L175" i="3"/>
  <c r="U174" i="3"/>
  <c r="T174" i="3"/>
  <c r="S174" i="3"/>
  <c r="R174" i="3"/>
  <c r="Q174" i="3"/>
  <c r="P174" i="3"/>
  <c r="P169" i="3" s="1"/>
  <c r="O174" i="3"/>
  <c r="N174" i="3"/>
  <c r="M174" i="3"/>
  <c r="L174" i="3"/>
  <c r="K174" i="3"/>
  <c r="J174" i="3"/>
  <c r="I174" i="3"/>
  <c r="L173" i="3"/>
  <c r="L172" i="3" s="1"/>
  <c r="T172" i="3"/>
  <c r="S172" i="3"/>
  <c r="Q172" i="3"/>
  <c r="P172" i="3"/>
  <c r="N172" i="3"/>
  <c r="M172" i="3"/>
  <c r="K172" i="3"/>
  <c r="J172" i="3"/>
  <c r="I172" i="3"/>
  <c r="L171" i="3"/>
  <c r="T170" i="3"/>
  <c r="S170" i="3"/>
  <c r="Q170" i="3"/>
  <c r="P170" i="3"/>
  <c r="N170" i="3"/>
  <c r="M170" i="3"/>
  <c r="K170" i="3"/>
  <c r="J170" i="3"/>
  <c r="J169" i="3" s="1"/>
  <c r="I170" i="3"/>
  <c r="T169" i="3"/>
  <c r="O168" i="3"/>
  <c r="L168" i="3"/>
  <c r="L167" i="3" s="1"/>
  <c r="T167" i="3"/>
  <c r="S167" i="3"/>
  <c r="Q167" i="3"/>
  <c r="P167" i="3"/>
  <c r="N167" i="3"/>
  <c r="M167" i="3"/>
  <c r="K167" i="3"/>
  <c r="J167" i="3"/>
  <c r="I167" i="3"/>
  <c r="P166" i="3"/>
  <c r="L166" i="3"/>
  <c r="L165" i="3" s="1"/>
  <c r="T165" i="3"/>
  <c r="S165" i="3"/>
  <c r="Q165" i="3"/>
  <c r="P165" i="3"/>
  <c r="N165" i="3"/>
  <c r="M165" i="3"/>
  <c r="K165" i="3"/>
  <c r="J165" i="3"/>
  <c r="I165" i="3"/>
  <c r="L164" i="3"/>
  <c r="T163" i="3"/>
  <c r="S163" i="3"/>
  <c r="Q163" i="3"/>
  <c r="P163" i="3"/>
  <c r="N163" i="3"/>
  <c r="M163" i="3"/>
  <c r="K163" i="3"/>
  <c r="J163" i="3"/>
  <c r="I163" i="3"/>
  <c r="O162" i="3"/>
  <c r="L162" i="3"/>
  <c r="T161" i="3"/>
  <c r="S161" i="3"/>
  <c r="Q161" i="3"/>
  <c r="P161" i="3"/>
  <c r="N161" i="3"/>
  <c r="M161" i="3"/>
  <c r="L161" i="3"/>
  <c r="K161" i="3"/>
  <c r="J161" i="3"/>
  <c r="I161" i="3"/>
  <c r="L160" i="3"/>
  <c r="O160" i="3" s="1"/>
  <c r="T159" i="3"/>
  <c r="S159" i="3"/>
  <c r="Q159" i="3"/>
  <c r="P159" i="3"/>
  <c r="N159" i="3"/>
  <c r="M159" i="3"/>
  <c r="K159" i="3"/>
  <c r="J159" i="3"/>
  <c r="I159" i="3"/>
  <c r="L158" i="3"/>
  <c r="O158" i="3" s="1"/>
  <c r="T157" i="3"/>
  <c r="S157" i="3"/>
  <c r="Q157" i="3"/>
  <c r="P157" i="3"/>
  <c r="N157" i="3"/>
  <c r="M157" i="3"/>
  <c r="L157" i="3"/>
  <c r="K157" i="3"/>
  <c r="J157" i="3"/>
  <c r="I157" i="3"/>
  <c r="O156" i="3"/>
  <c r="L156" i="3"/>
  <c r="T155" i="3"/>
  <c r="S155" i="3"/>
  <c r="Q155" i="3"/>
  <c r="P155" i="3"/>
  <c r="N155" i="3"/>
  <c r="M155" i="3"/>
  <c r="L155" i="3"/>
  <c r="K155" i="3"/>
  <c r="J155" i="3"/>
  <c r="I155" i="3"/>
  <c r="O154" i="3"/>
  <c r="R154" i="3" s="1"/>
  <c r="R153" i="3" s="1"/>
  <c r="L154" i="3"/>
  <c r="L153" i="3" s="1"/>
  <c r="T153" i="3"/>
  <c r="S153" i="3"/>
  <c r="Q153" i="3"/>
  <c r="P153" i="3"/>
  <c r="N153" i="3"/>
  <c r="M153" i="3"/>
  <c r="K153" i="3"/>
  <c r="J153" i="3"/>
  <c r="I153" i="3"/>
  <c r="L152" i="3"/>
  <c r="O152" i="3" s="1"/>
  <c r="T151" i="3"/>
  <c r="S151" i="3"/>
  <c r="Q151" i="3"/>
  <c r="P151" i="3"/>
  <c r="N151" i="3"/>
  <c r="N140" i="3" s="1"/>
  <c r="M151" i="3"/>
  <c r="L151" i="3"/>
  <c r="K151" i="3"/>
  <c r="J151" i="3"/>
  <c r="I151" i="3"/>
  <c r="O150" i="3"/>
  <c r="R150" i="3" s="1"/>
  <c r="U150" i="3" s="1"/>
  <c r="U149" i="3" s="1"/>
  <c r="L150" i="3"/>
  <c r="L149" i="3" s="1"/>
  <c r="T149" i="3"/>
  <c r="S149" i="3"/>
  <c r="R149" i="3"/>
  <c r="Q149" i="3"/>
  <c r="P149" i="3"/>
  <c r="O149" i="3"/>
  <c r="N149" i="3"/>
  <c r="M149" i="3"/>
  <c r="K149" i="3"/>
  <c r="J149" i="3"/>
  <c r="I149" i="3"/>
  <c r="R148" i="3"/>
  <c r="L148" i="3"/>
  <c r="O148" i="3" s="1"/>
  <c r="O147" i="3" s="1"/>
  <c r="T147" i="3"/>
  <c r="S147" i="3"/>
  <c r="Q147" i="3"/>
  <c r="P147" i="3"/>
  <c r="N147" i="3"/>
  <c r="M147" i="3"/>
  <c r="L147" i="3"/>
  <c r="K147" i="3"/>
  <c r="J147" i="3"/>
  <c r="I147" i="3"/>
  <c r="O146" i="3"/>
  <c r="R146" i="3" s="1"/>
  <c r="L146" i="3"/>
  <c r="T145" i="3"/>
  <c r="S145" i="3"/>
  <c r="Q145" i="3"/>
  <c r="P145" i="3"/>
  <c r="O145" i="3"/>
  <c r="N145" i="3"/>
  <c r="M145" i="3"/>
  <c r="L145" i="3"/>
  <c r="K145" i="3"/>
  <c r="J145" i="3"/>
  <c r="I145" i="3"/>
  <c r="L144" i="3"/>
  <c r="O144" i="3" s="1"/>
  <c r="T143" i="3"/>
  <c r="S143" i="3"/>
  <c r="Q143" i="3"/>
  <c r="P143" i="3"/>
  <c r="N143" i="3"/>
  <c r="M143" i="3"/>
  <c r="L143" i="3"/>
  <c r="K143" i="3"/>
  <c r="K140" i="3" s="1"/>
  <c r="J143" i="3"/>
  <c r="I143" i="3"/>
  <c r="L142" i="3"/>
  <c r="T141" i="3"/>
  <c r="S141" i="3"/>
  <c r="Q141" i="3"/>
  <c r="P141" i="3"/>
  <c r="N141" i="3"/>
  <c r="M141" i="3"/>
  <c r="K141" i="3"/>
  <c r="J141" i="3"/>
  <c r="I141" i="3"/>
  <c r="T140" i="3"/>
  <c r="Q140" i="3"/>
  <c r="O139" i="3"/>
  <c r="R139" i="3" s="1"/>
  <c r="L139" i="3"/>
  <c r="L138" i="3" s="1"/>
  <c r="T138" i="3"/>
  <c r="S138" i="3"/>
  <c r="Q138" i="3"/>
  <c r="Q131" i="3" s="1"/>
  <c r="P138" i="3"/>
  <c r="O138" i="3"/>
  <c r="N138" i="3"/>
  <c r="M138" i="3"/>
  <c r="K138" i="3"/>
  <c r="J138" i="3"/>
  <c r="I138" i="3"/>
  <c r="R137" i="3"/>
  <c r="U137" i="3" s="1"/>
  <c r="L137" i="3"/>
  <c r="O137" i="3" s="1"/>
  <c r="O136" i="3" s="1"/>
  <c r="U136" i="3"/>
  <c r="T136" i="3"/>
  <c r="S136" i="3"/>
  <c r="R136" i="3"/>
  <c r="Q136" i="3"/>
  <c r="P136" i="3"/>
  <c r="N136" i="3"/>
  <c r="M136" i="3"/>
  <c r="K136" i="3"/>
  <c r="J136" i="3"/>
  <c r="I136" i="3"/>
  <c r="U135" i="3"/>
  <c r="O135" i="3"/>
  <c r="R135" i="3" s="1"/>
  <c r="R134" i="3" s="1"/>
  <c r="L135" i="3"/>
  <c r="L134" i="3" s="1"/>
  <c r="U134" i="3"/>
  <c r="T134" i="3"/>
  <c r="S134" i="3"/>
  <c r="Q134" i="3"/>
  <c r="P134" i="3"/>
  <c r="N134" i="3"/>
  <c r="M134" i="3"/>
  <c r="K134" i="3"/>
  <c r="J134" i="3"/>
  <c r="I134" i="3"/>
  <c r="I131" i="3" s="1"/>
  <c r="R133" i="3"/>
  <c r="R132" i="3" s="1"/>
  <c r="L133" i="3"/>
  <c r="O133" i="3" s="1"/>
  <c r="O132" i="3" s="1"/>
  <c r="T132" i="3"/>
  <c r="S132" i="3"/>
  <c r="Q132" i="3"/>
  <c r="P132" i="3"/>
  <c r="N132" i="3"/>
  <c r="M132" i="3"/>
  <c r="L132" i="3"/>
  <c r="K132" i="3"/>
  <c r="K131" i="3" s="1"/>
  <c r="J132" i="3"/>
  <c r="J131" i="3" s="1"/>
  <c r="I132" i="3"/>
  <c r="T131" i="3"/>
  <c r="N131" i="3"/>
  <c r="M131" i="3"/>
  <c r="L130" i="3"/>
  <c r="O130" i="3" s="1"/>
  <c r="O129" i="3" s="1"/>
  <c r="T129" i="3"/>
  <c r="S129" i="3"/>
  <c r="Q129" i="3"/>
  <c r="P129" i="3"/>
  <c r="N129" i="3"/>
  <c r="M129" i="3"/>
  <c r="L129" i="3"/>
  <c r="K129" i="3"/>
  <c r="J129" i="3"/>
  <c r="I129" i="3"/>
  <c r="R128" i="3"/>
  <c r="U128" i="3" s="1"/>
  <c r="U127" i="3" s="1"/>
  <c r="L128" i="3"/>
  <c r="O128" i="3" s="1"/>
  <c r="T127" i="3"/>
  <c r="S127" i="3"/>
  <c r="S125" i="3" s="1"/>
  <c r="R127" i="3"/>
  <c r="Q127" i="3"/>
  <c r="Q125" i="3" s="1"/>
  <c r="P127" i="3"/>
  <c r="O127" i="3"/>
  <c r="O125" i="3" s="1"/>
  <c r="N127" i="3"/>
  <c r="M127" i="3"/>
  <c r="K127" i="3"/>
  <c r="J127" i="3"/>
  <c r="J125" i="3" s="1"/>
  <c r="I127" i="3"/>
  <c r="I125" i="3" s="1"/>
  <c r="T125" i="3"/>
  <c r="P125" i="3"/>
  <c r="N125" i="3"/>
  <c r="M125" i="3"/>
  <c r="K125" i="3"/>
  <c r="R124" i="3"/>
  <c r="U124" i="3" s="1"/>
  <c r="O124" i="3"/>
  <c r="O123" i="3" s="1"/>
  <c r="L124" i="3"/>
  <c r="U123" i="3"/>
  <c r="T123" i="3"/>
  <c r="S123" i="3"/>
  <c r="S120" i="3" s="1"/>
  <c r="R123" i="3"/>
  <c r="Q123" i="3"/>
  <c r="P123" i="3"/>
  <c r="N123" i="3"/>
  <c r="M123" i="3"/>
  <c r="L123" i="3"/>
  <c r="K123" i="3"/>
  <c r="J123" i="3"/>
  <c r="I123" i="3"/>
  <c r="O122" i="3"/>
  <c r="L122" i="3"/>
  <c r="L121" i="3" s="1"/>
  <c r="L120" i="3" s="1"/>
  <c r="T121" i="3"/>
  <c r="T120" i="3" s="1"/>
  <c r="S121" i="3"/>
  <c r="Q121" i="3"/>
  <c r="P121" i="3"/>
  <c r="P120" i="3" s="1"/>
  <c r="N121" i="3"/>
  <c r="N120" i="3" s="1"/>
  <c r="M121" i="3"/>
  <c r="K121" i="3"/>
  <c r="J121" i="3"/>
  <c r="J120" i="3" s="1"/>
  <c r="I121" i="3"/>
  <c r="I120" i="3" s="1"/>
  <c r="Q120" i="3"/>
  <c r="M120" i="3"/>
  <c r="K120" i="3"/>
  <c r="R118" i="3"/>
  <c r="R117" i="3" s="1"/>
  <c r="O118" i="3"/>
  <c r="O117" i="3" s="1"/>
  <c r="O114" i="3" s="1"/>
  <c r="L118" i="3"/>
  <c r="T117" i="3"/>
  <c r="S117" i="3"/>
  <c r="S114" i="3" s="1"/>
  <c r="Q117" i="3"/>
  <c r="P117" i="3"/>
  <c r="N117" i="3"/>
  <c r="M117" i="3"/>
  <c r="M114" i="3" s="1"/>
  <c r="L117" i="3"/>
  <c r="K117" i="3"/>
  <c r="J117" i="3"/>
  <c r="I117" i="3"/>
  <c r="R116" i="3"/>
  <c r="L116" i="3"/>
  <c r="O116" i="3" s="1"/>
  <c r="O115" i="3" s="1"/>
  <c r="T115" i="3"/>
  <c r="T114" i="3" s="1"/>
  <c r="S115" i="3"/>
  <c r="Q115" i="3"/>
  <c r="Q114" i="3" s="1"/>
  <c r="P115" i="3"/>
  <c r="P114" i="3" s="1"/>
  <c r="N115" i="3"/>
  <c r="N114" i="3" s="1"/>
  <c r="M115" i="3"/>
  <c r="L115" i="3"/>
  <c r="L114" i="3" s="1"/>
  <c r="K115" i="3"/>
  <c r="K114" i="3" s="1"/>
  <c r="J115" i="3"/>
  <c r="I115" i="3"/>
  <c r="J114" i="3"/>
  <c r="I114" i="3"/>
  <c r="L113" i="3"/>
  <c r="O113" i="3" s="1"/>
  <c r="R113" i="3" s="1"/>
  <c r="U113" i="3" s="1"/>
  <c r="L112" i="3"/>
  <c r="O112" i="3" s="1"/>
  <c r="R112" i="3" s="1"/>
  <c r="U112" i="3" s="1"/>
  <c r="T111" i="3"/>
  <c r="S111" i="3"/>
  <c r="Q111" i="3"/>
  <c r="P111" i="3"/>
  <c r="N111" i="3"/>
  <c r="M111" i="3"/>
  <c r="L111" i="3"/>
  <c r="K111" i="3"/>
  <c r="J111" i="3"/>
  <c r="J97" i="3" s="1"/>
  <c r="I111" i="3"/>
  <c r="R108" i="3"/>
  <c r="O108" i="3"/>
  <c r="O107" i="3" s="1"/>
  <c r="L108" i="3"/>
  <c r="T107" i="3"/>
  <c r="S107" i="3"/>
  <c r="Q107" i="3"/>
  <c r="P107" i="3"/>
  <c r="N107" i="3"/>
  <c r="N97" i="3" s="1"/>
  <c r="M107" i="3"/>
  <c r="L107" i="3"/>
  <c r="K107" i="3"/>
  <c r="J107" i="3"/>
  <c r="I107" i="3"/>
  <c r="R106" i="3"/>
  <c r="U106" i="3" s="1"/>
  <c r="L106" i="3"/>
  <c r="O106" i="3" s="1"/>
  <c r="O105" i="3"/>
  <c r="R105" i="3" s="1"/>
  <c r="U105" i="3" s="1"/>
  <c r="L105" i="3"/>
  <c r="U104" i="3"/>
  <c r="L104" i="3"/>
  <c r="O104" i="3" s="1"/>
  <c r="R104" i="3" s="1"/>
  <c r="L103" i="3"/>
  <c r="T102" i="3"/>
  <c r="T97" i="3" s="1"/>
  <c r="S102" i="3"/>
  <c r="Q102" i="3"/>
  <c r="P102" i="3"/>
  <c r="P97" i="3" s="1"/>
  <c r="N102" i="3"/>
  <c r="M102" i="3"/>
  <c r="K102" i="3"/>
  <c r="J102" i="3"/>
  <c r="I102" i="3"/>
  <c r="U99" i="3"/>
  <c r="U98" i="3" s="1"/>
  <c r="R99" i="3"/>
  <c r="R98" i="3" s="1"/>
  <c r="O99" i="3"/>
  <c r="O98" i="3" s="1"/>
  <c r="L99" i="3"/>
  <c r="T98" i="3"/>
  <c r="S98" i="3"/>
  <c r="Q98" i="3"/>
  <c r="Q97" i="3" s="1"/>
  <c r="P98" i="3"/>
  <c r="N98" i="3"/>
  <c r="M98" i="3"/>
  <c r="M97" i="3" s="1"/>
  <c r="L98" i="3"/>
  <c r="K98" i="3"/>
  <c r="K97" i="3" s="1"/>
  <c r="J98" i="3"/>
  <c r="I98" i="3"/>
  <c r="U96" i="3"/>
  <c r="R96" i="3"/>
  <c r="O96" i="3"/>
  <c r="L96" i="3"/>
  <c r="O95" i="3"/>
  <c r="L95" i="3"/>
  <c r="R94" i="3"/>
  <c r="U94" i="3" s="1"/>
  <c r="O94" i="3"/>
  <c r="L94" i="3"/>
  <c r="R93" i="3"/>
  <c r="O93" i="3"/>
  <c r="L93" i="3"/>
  <c r="T92" i="3"/>
  <c r="S92" i="3"/>
  <c r="Q92" i="3"/>
  <c r="P92" i="3"/>
  <c r="N92" i="3"/>
  <c r="M92" i="3"/>
  <c r="L92" i="3"/>
  <c r="K92" i="3"/>
  <c r="J92" i="3"/>
  <c r="I92" i="3"/>
  <c r="I48" i="3" s="1"/>
  <c r="O91" i="3"/>
  <c r="R91" i="3" s="1"/>
  <c r="U91" i="3" s="1"/>
  <c r="L91" i="3"/>
  <c r="U90" i="3"/>
  <c r="R90" i="3"/>
  <c r="L90" i="3"/>
  <c r="O90" i="3" s="1"/>
  <c r="L89" i="3"/>
  <c r="O89" i="3" s="1"/>
  <c r="R89" i="3" s="1"/>
  <c r="U89" i="3" s="1"/>
  <c r="L88" i="3"/>
  <c r="O88" i="3" s="1"/>
  <c r="R88" i="3" s="1"/>
  <c r="U88" i="3" s="1"/>
  <c r="R87" i="3"/>
  <c r="U87" i="3" s="1"/>
  <c r="L87" i="3"/>
  <c r="O87" i="3" s="1"/>
  <c r="U86" i="3"/>
  <c r="R86" i="3"/>
  <c r="R85" i="3" s="1"/>
  <c r="L86" i="3"/>
  <c r="O86" i="3" s="1"/>
  <c r="T85" i="3"/>
  <c r="S85" i="3"/>
  <c r="Q85" i="3"/>
  <c r="P85" i="3"/>
  <c r="N85" i="3"/>
  <c r="M85" i="3"/>
  <c r="L85" i="3"/>
  <c r="K85" i="3"/>
  <c r="J85" i="3"/>
  <c r="I85" i="3"/>
  <c r="R84" i="3"/>
  <c r="U84" i="3" s="1"/>
  <c r="O84" i="3"/>
  <c r="L84" i="3"/>
  <c r="L83" i="3"/>
  <c r="O82" i="3"/>
  <c r="L82" i="3"/>
  <c r="T81" i="3"/>
  <c r="S81" i="3"/>
  <c r="Q81" i="3"/>
  <c r="P81" i="3"/>
  <c r="N81" i="3"/>
  <c r="M81" i="3"/>
  <c r="K81" i="3"/>
  <c r="J81" i="3"/>
  <c r="I81" i="3"/>
  <c r="L80" i="3"/>
  <c r="L78" i="3" s="1"/>
  <c r="R79" i="3"/>
  <c r="O79" i="3"/>
  <c r="L79" i="3"/>
  <c r="T78" i="3"/>
  <c r="S78" i="3"/>
  <c r="Q78" i="3"/>
  <c r="P78" i="3"/>
  <c r="N78" i="3"/>
  <c r="M78" i="3"/>
  <c r="M48" i="3" s="1"/>
  <c r="K78" i="3"/>
  <c r="K48" i="3" s="1"/>
  <c r="J78" i="3"/>
  <c r="I78" i="3"/>
  <c r="L77" i="3"/>
  <c r="O77" i="3" s="1"/>
  <c r="R77" i="3" s="1"/>
  <c r="U77" i="3" s="1"/>
  <c r="L76" i="3"/>
  <c r="O76" i="3" s="1"/>
  <c r="R76" i="3" s="1"/>
  <c r="U76" i="3" s="1"/>
  <c r="R75" i="3"/>
  <c r="U75" i="3" s="1"/>
  <c r="O75" i="3"/>
  <c r="L75" i="3"/>
  <c r="R74" i="3"/>
  <c r="U74" i="3" s="1"/>
  <c r="L74" i="3"/>
  <c r="O74" i="3" s="1"/>
  <c r="L73" i="3"/>
  <c r="O73" i="3" s="1"/>
  <c r="R73" i="3" s="1"/>
  <c r="U73" i="3" s="1"/>
  <c r="O72" i="3"/>
  <c r="R72" i="3" s="1"/>
  <c r="U72" i="3" s="1"/>
  <c r="L72" i="3"/>
  <c r="L71" i="3"/>
  <c r="O71" i="3" s="1"/>
  <c r="R71" i="3" s="1"/>
  <c r="U71" i="3" s="1"/>
  <c r="L70" i="3"/>
  <c r="O70" i="3" s="1"/>
  <c r="R70" i="3" s="1"/>
  <c r="U70" i="3" s="1"/>
  <c r="O69" i="3"/>
  <c r="R69" i="3" s="1"/>
  <c r="U69" i="3" s="1"/>
  <c r="L69" i="3"/>
  <c r="L68" i="3"/>
  <c r="O68" i="3" s="1"/>
  <c r="R68" i="3" s="1"/>
  <c r="U68" i="3" s="1"/>
  <c r="L67" i="3"/>
  <c r="O67" i="3" s="1"/>
  <c r="R67" i="3" s="1"/>
  <c r="U67" i="3" s="1"/>
  <c r="O66" i="3"/>
  <c r="R66" i="3" s="1"/>
  <c r="U66" i="3" s="1"/>
  <c r="L66" i="3"/>
  <c r="L65" i="3"/>
  <c r="O65" i="3" s="1"/>
  <c r="R65" i="3" s="1"/>
  <c r="U65" i="3" s="1"/>
  <c r="L64" i="3"/>
  <c r="O64" i="3" s="1"/>
  <c r="R64" i="3" s="1"/>
  <c r="U64" i="3" s="1"/>
  <c r="O63" i="3"/>
  <c r="R63" i="3" s="1"/>
  <c r="U63" i="3" s="1"/>
  <c r="L63" i="3"/>
  <c r="L62" i="3"/>
  <c r="O62" i="3" s="1"/>
  <c r="R62" i="3" s="1"/>
  <c r="U62" i="3" s="1"/>
  <c r="L61" i="3"/>
  <c r="O61" i="3" s="1"/>
  <c r="R61" i="3" s="1"/>
  <c r="U61" i="3" s="1"/>
  <c r="O60" i="3"/>
  <c r="R60" i="3" s="1"/>
  <c r="U60" i="3" s="1"/>
  <c r="L60" i="3"/>
  <c r="L59" i="3"/>
  <c r="O59" i="3" s="1"/>
  <c r="R59" i="3" s="1"/>
  <c r="U59" i="3" s="1"/>
  <c r="L58" i="3"/>
  <c r="O58" i="3" s="1"/>
  <c r="R58" i="3" s="1"/>
  <c r="U58" i="3" s="1"/>
  <c r="O57" i="3"/>
  <c r="R57" i="3" s="1"/>
  <c r="U57" i="3" s="1"/>
  <c r="L57" i="3"/>
  <c r="L56" i="3"/>
  <c r="O56" i="3" s="1"/>
  <c r="R56" i="3" s="1"/>
  <c r="U56" i="3" s="1"/>
  <c r="L55" i="3"/>
  <c r="O55" i="3" s="1"/>
  <c r="R55" i="3" s="1"/>
  <c r="U55" i="3" s="1"/>
  <c r="O54" i="3"/>
  <c r="R54" i="3" s="1"/>
  <c r="U54" i="3" s="1"/>
  <c r="L54" i="3"/>
  <c r="L53" i="3"/>
  <c r="O53" i="3" s="1"/>
  <c r="R53" i="3" s="1"/>
  <c r="U53" i="3" s="1"/>
  <c r="L52" i="3"/>
  <c r="O52" i="3" s="1"/>
  <c r="R52" i="3" s="1"/>
  <c r="U52" i="3" s="1"/>
  <c r="O51" i="3"/>
  <c r="R51" i="3" s="1"/>
  <c r="U51" i="3" s="1"/>
  <c r="L51" i="3"/>
  <c r="L50" i="3"/>
  <c r="T49" i="3"/>
  <c r="S49" i="3"/>
  <c r="Q49" i="3"/>
  <c r="Q48" i="3" s="1"/>
  <c r="P49" i="3"/>
  <c r="N49" i="3"/>
  <c r="M49" i="3"/>
  <c r="K49" i="3"/>
  <c r="J49" i="3"/>
  <c r="I49" i="3"/>
  <c r="S48" i="3"/>
  <c r="P48" i="3"/>
  <c r="O47" i="3"/>
  <c r="R47" i="3" s="1"/>
  <c r="U47" i="3" s="1"/>
  <c r="L47" i="3"/>
  <c r="L46" i="3"/>
  <c r="O46" i="3" s="1"/>
  <c r="R46" i="3" s="1"/>
  <c r="U46" i="3" s="1"/>
  <c r="R45" i="3"/>
  <c r="U45" i="3" s="1"/>
  <c r="L45" i="3"/>
  <c r="O45" i="3" s="1"/>
  <c r="L44" i="3"/>
  <c r="L43" i="3" s="1"/>
  <c r="T43" i="3"/>
  <c r="S43" i="3"/>
  <c r="Q43" i="3"/>
  <c r="P43" i="3"/>
  <c r="N43" i="3"/>
  <c r="M43" i="3"/>
  <c r="K43" i="3"/>
  <c r="J43" i="3"/>
  <c r="I43" i="3"/>
  <c r="O42" i="3"/>
  <c r="R42" i="3" s="1"/>
  <c r="U42" i="3" s="1"/>
  <c r="L42" i="3"/>
  <c r="U41" i="3"/>
  <c r="O41" i="3"/>
  <c r="R41" i="3" s="1"/>
  <c r="L41" i="3"/>
  <c r="L40" i="3"/>
  <c r="O40" i="3" s="1"/>
  <c r="R40" i="3" s="1"/>
  <c r="U40" i="3" s="1"/>
  <c r="O39" i="3"/>
  <c r="R39" i="3" s="1"/>
  <c r="U39" i="3" s="1"/>
  <c r="L39" i="3"/>
  <c r="L38" i="3"/>
  <c r="O38" i="3" s="1"/>
  <c r="R38" i="3" s="1"/>
  <c r="U38" i="3" s="1"/>
  <c r="L37" i="3"/>
  <c r="O37" i="3" s="1"/>
  <c r="T36" i="3"/>
  <c r="S36" i="3"/>
  <c r="Q36" i="3"/>
  <c r="P36" i="3"/>
  <c r="N36" i="3"/>
  <c r="M36" i="3"/>
  <c r="K36" i="3"/>
  <c r="J36" i="3"/>
  <c r="I36" i="3"/>
  <c r="R35" i="3"/>
  <c r="U35" i="3" s="1"/>
  <c r="L35" i="3"/>
  <c r="O35" i="3" s="1"/>
  <c r="O34" i="3"/>
  <c r="R34" i="3" s="1"/>
  <c r="U34" i="3" s="1"/>
  <c r="L34" i="3"/>
  <c r="O33" i="3"/>
  <c r="L33" i="3"/>
  <c r="T32" i="3"/>
  <c r="S32" i="3"/>
  <c r="Q32" i="3"/>
  <c r="P32" i="3"/>
  <c r="N32" i="3"/>
  <c r="M32" i="3"/>
  <c r="L32" i="3"/>
  <c r="K32" i="3"/>
  <c r="J32" i="3"/>
  <c r="I32" i="3"/>
  <c r="U31" i="3"/>
  <c r="O31" i="3"/>
  <c r="R31" i="3" s="1"/>
  <c r="L31" i="3"/>
  <c r="U30" i="3"/>
  <c r="L30" i="3"/>
  <c r="O30" i="3" s="1"/>
  <c r="R30" i="3" s="1"/>
  <c r="R29" i="3" s="1"/>
  <c r="T29" i="3"/>
  <c r="S29" i="3"/>
  <c r="Q29" i="3"/>
  <c r="P29" i="3"/>
  <c r="O29" i="3"/>
  <c r="N29" i="3"/>
  <c r="M29" i="3"/>
  <c r="L29" i="3"/>
  <c r="K29" i="3"/>
  <c r="J29" i="3"/>
  <c r="I29" i="3"/>
  <c r="L28" i="3"/>
  <c r="O28" i="3" s="1"/>
  <c r="R28" i="3" s="1"/>
  <c r="U28" i="3" s="1"/>
  <c r="L27" i="3"/>
  <c r="O27" i="3" s="1"/>
  <c r="R27" i="3" s="1"/>
  <c r="U27" i="3" s="1"/>
  <c r="R26" i="3"/>
  <c r="U26" i="3" s="1"/>
  <c r="O26" i="3"/>
  <c r="L26" i="3"/>
  <c r="U25" i="3"/>
  <c r="L25" i="3"/>
  <c r="O25" i="3" s="1"/>
  <c r="R25" i="3" s="1"/>
  <c r="L24" i="3"/>
  <c r="O24" i="3" s="1"/>
  <c r="R24" i="3" s="1"/>
  <c r="U24" i="3" s="1"/>
  <c r="R23" i="3"/>
  <c r="U23" i="3" s="1"/>
  <c r="L23" i="3"/>
  <c r="O23" i="3" s="1"/>
  <c r="U22" i="3"/>
  <c r="L22" i="3"/>
  <c r="O22" i="3" s="1"/>
  <c r="R22" i="3" s="1"/>
  <c r="R21" i="3"/>
  <c r="U21" i="3" s="1"/>
  <c r="L21" i="3"/>
  <c r="O21" i="3" s="1"/>
  <c r="U20" i="3"/>
  <c r="L20" i="3"/>
  <c r="O20" i="3" s="1"/>
  <c r="R20" i="3" s="1"/>
  <c r="L19" i="3"/>
  <c r="O19" i="3" s="1"/>
  <c r="R19" i="3" s="1"/>
  <c r="U19" i="3" s="1"/>
  <c r="L18" i="3"/>
  <c r="O18" i="3" s="1"/>
  <c r="R18" i="3" s="1"/>
  <c r="U18" i="3" s="1"/>
  <c r="R17" i="3"/>
  <c r="U17" i="3" s="1"/>
  <c r="O17" i="3"/>
  <c r="L17" i="3"/>
  <c r="U16" i="3"/>
  <c r="L16" i="3"/>
  <c r="O16" i="3" s="1"/>
  <c r="R16" i="3" s="1"/>
  <c r="L15" i="3"/>
  <c r="O15" i="3" s="1"/>
  <c r="R15" i="3" s="1"/>
  <c r="U15" i="3" s="1"/>
  <c r="L14" i="3"/>
  <c r="O14" i="3" s="1"/>
  <c r="R14" i="3" s="1"/>
  <c r="U14" i="3" s="1"/>
  <c r="U13" i="3"/>
  <c r="L13" i="3"/>
  <c r="O13" i="3" s="1"/>
  <c r="R13" i="3" s="1"/>
  <c r="R12" i="3"/>
  <c r="U12" i="3" s="1"/>
  <c r="L12" i="3"/>
  <c r="O12" i="3" s="1"/>
  <c r="L11" i="3"/>
  <c r="O11" i="3" s="1"/>
  <c r="R11" i="3" s="1"/>
  <c r="U11" i="3" s="1"/>
  <c r="L10" i="3"/>
  <c r="O10" i="3" s="1"/>
  <c r="R10" i="3" s="1"/>
  <c r="U10" i="3" s="1"/>
  <c r="L9" i="3"/>
  <c r="O9" i="3" s="1"/>
  <c r="R9" i="3" s="1"/>
  <c r="U9" i="3" s="1"/>
  <c r="U8" i="3"/>
  <c r="R8" i="3"/>
  <c r="O8" i="3"/>
  <c r="L8" i="3"/>
  <c r="L7" i="3"/>
  <c r="T6" i="3"/>
  <c r="S6" i="3"/>
  <c r="Q6" i="3"/>
  <c r="Q5" i="3" s="1"/>
  <c r="Q4" i="3" s="1"/>
  <c r="P6" i="3"/>
  <c r="P5" i="3" s="1"/>
  <c r="P4" i="3" s="1"/>
  <c r="N6" i="3"/>
  <c r="N5" i="3" s="1"/>
  <c r="M6" i="3"/>
  <c r="M5" i="3" s="1"/>
  <c r="M4" i="3" s="1"/>
  <c r="K6" i="3"/>
  <c r="J6" i="3"/>
  <c r="J5" i="3" s="1"/>
  <c r="I6" i="3"/>
  <c r="S5" i="3"/>
  <c r="K5" i="3"/>
  <c r="I5" i="3"/>
  <c r="I1" i="3"/>
  <c r="L77" i="2"/>
  <c r="T76" i="2"/>
  <c r="S76" i="2"/>
  <c r="Q76" i="2"/>
  <c r="P76" i="2"/>
  <c r="N76" i="2"/>
  <c r="M76" i="2"/>
  <c r="K76" i="2"/>
  <c r="J76" i="2"/>
  <c r="I76" i="2"/>
  <c r="L75" i="2"/>
  <c r="O75" i="2" s="1"/>
  <c r="R75" i="2" s="1"/>
  <c r="U75" i="2" s="1"/>
  <c r="O74" i="2"/>
  <c r="R74" i="2" s="1"/>
  <c r="U74" i="2" s="1"/>
  <c r="L74" i="2"/>
  <c r="O73" i="2"/>
  <c r="R73" i="2" s="1"/>
  <c r="U73" i="2" s="1"/>
  <c r="L73" i="2"/>
  <c r="L72" i="2"/>
  <c r="T71" i="2"/>
  <c r="T69" i="2" s="1"/>
  <c r="S71" i="2"/>
  <c r="S69" i="2" s="1"/>
  <c r="Q71" i="2"/>
  <c r="Q69" i="2" s="1"/>
  <c r="P71" i="2"/>
  <c r="N71" i="2"/>
  <c r="M71" i="2"/>
  <c r="K71" i="2"/>
  <c r="J71" i="2"/>
  <c r="I71" i="2"/>
  <c r="P69" i="2"/>
  <c r="N69" i="2"/>
  <c r="M69" i="2"/>
  <c r="K69" i="2"/>
  <c r="J69" i="2"/>
  <c r="I69" i="2"/>
  <c r="U66" i="2"/>
  <c r="O66" i="2"/>
  <c r="R66" i="2" s="1"/>
  <c r="L66" i="2"/>
  <c r="L65" i="2"/>
  <c r="O65" i="2" s="1"/>
  <c r="R65" i="2" s="1"/>
  <c r="U65" i="2" s="1"/>
  <c r="L64" i="2"/>
  <c r="O64" i="2" s="1"/>
  <c r="R64" i="2" s="1"/>
  <c r="U64" i="2" s="1"/>
  <c r="U63" i="2"/>
  <c r="O63" i="2"/>
  <c r="R63" i="2" s="1"/>
  <c r="L63" i="2"/>
  <c r="L62" i="2"/>
  <c r="L61" i="2" s="1"/>
  <c r="L60" i="2" s="1"/>
  <c r="L59" i="2" s="1"/>
  <c r="T61" i="2"/>
  <c r="T60" i="2" s="1"/>
  <c r="S61" i="2"/>
  <c r="Q61" i="2"/>
  <c r="P61" i="2"/>
  <c r="N61" i="2"/>
  <c r="M61" i="2"/>
  <c r="M60" i="2" s="1"/>
  <c r="M59" i="2" s="1"/>
  <c r="M45" i="2" s="1"/>
  <c r="I61" i="2"/>
  <c r="S60" i="2"/>
  <c r="Q60" i="2"/>
  <c r="Q59" i="2" s="1"/>
  <c r="P60" i="2"/>
  <c r="P59" i="2" s="1"/>
  <c r="N60" i="2"/>
  <c r="K60" i="2"/>
  <c r="J60" i="2"/>
  <c r="I60" i="2"/>
  <c r="T59" i="2"/>
  <c r="S59" i="2"/>
  <c r="N59" i="2"/>
  <c r="K59" i="2"/>
  <c r="J59" i="2"/>
  <c r="I59" i="2"/>
  <c r="L58" i="2"/>
  <c r="O58" i="2" s="1"/>
  <c r="R58" i="2" s="1"/>
  <c r="U58" i="2" s="1"/>
  <c r="L57" i="2"/>
  <c r="O57" i="2" s="1"/>
  <c r="R57" i="2" s="1"/>
  <c r="U57" i="2" s="1"/>
  <c r="L56" i="2"/>
  <c r="O56" i="2" s="1"/>
  <c r="R56" i="2" s="1"/>
  <c r="U56" i="2" s="1"/>
  <c r="L55" i="2"/>
  <c r="O55" i="2" s="1"/>
  <c r="R55" i="2" s="1"/>
  <c r="U55" i="2" s="1"/>
  <c r="L54" i="2"/>
  <c r="O54" i="2" s="1"/>
  <c r="R54" i="2" s="1"/>
  <c r="U54" i="2" s="1"/>
  <c r="L53" i="2"/>
  <c r="O53" i="2" s="1"/>
  <c r="R53" i="2" s="1"/>
  <c r="U53" i="2" s="1"/>
  <c r="L52" i="2"/>
  <c r="O52" i="2" s="1"/>
  <c r="R52" i="2" s="1"/>
  <c r="U52" i="2" s="1"/>
  <c r="L51" i="2"/>
  <c r="O51" i="2" s="1"/>
  <c r="R51" i="2" s="1"/>
  <c r="U51" i="2" s="1"/>
  <c r="L50" i="2"/>
  <c r="T49" i="2"/>
  <c r="T46" i="2" s="1"/>
  <c r="T45" i="2" s="1"/>
  <c r="S49" i="2"/>
  <c r="S46" i="2" s="1"/>
  <c r="Q49" i="2"/>
  <c r="Q46" i="2" s="1"/>
  <c r="P49" i="2"/>
  <c r="P46" i="2" s="1"/>
  <c r="P45" i="2" s="1"/>
  <c r="N49" i="2"/>
  <c r="N46" i="2" s="1"/>
  <c r="N45" i="2" s="1"/>
  <c r="M49" i="2"/>
  <c r="K49" i="2"/>
  <c r="J49" i="2"/>
  <c r="I49" i="2"/>
  <c r="I46" i="2" s="1"/>
  <c r="I45" i="2" s="1"/>
  <c r="O48" i="2"/>
  <c r="O47" i="2" s="1"/>
  <c r="L48" i="2"/>
  <c r="T47" i="2"/>
  <c r="S47" i="2"/>
  <c r="Q47" i="2"/>
  <c r="P47" i="2"/>
  <c r="N47" i="2"/>
  <c r="M47" i="2"/>
  <c r="L47" i="2"/>
  <c r="K47" i="2"/>
  <c r="K46" i="2" s="1"/>
  <c r="J47" i="2"/>
  <c r="I47" i="2"/>
  <c r="M46" i="2"/>
  <c r="J46" i="2"/>
  <c r="K45" i="2"/>
  <c r="J45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L41" i="2"/>
  <c r="O41" i="2" s="1"/>
  <c r="R41" i="2" s="1"/>
  <c r="U41" i="2" s="1"/>
  <c r="O40" i="2"/>
  <c r="R40" i="2" s="1"/>
  <c r="U40" i="2" s="1"/>
  <c r="L40" i="2"/>
  <c r="O39" i="2"/>
  <c r="R39" i="2" s="1"/>
  <c r="U39" i="2" s="1"/>
  <c r="L39" i="2"/>
  <c r="L38" i="2"/>
  <c r="O38" i="2" s="1"/>
  <c r="R38" i="2" s="1"/>
  <c r="U38" i="2" s="1"/>
  <c r="R37" i="2"/>
  <c r="R36" i="2" s="1"/>
  <c r="O37" i="2"/>
  <c r="L37" i="2"/>
  <c r="T36" i="2"/>
  <c r="S36" i="2"/>
  <c r="Q36" i="2"/>
  <c r="P36" i="2"/>
  <c r="N36" i="2"/>
  <c r="M36" i="2"/>
  <c r="L36" i="2"/>
  <c r="K36" i="2"/>
  <c r="J36" i="2"/>
  <c r="I36" i="2"/>
  <c r="L35" i="2"/>
  <c r="O35" i="2" s="1"/>
  <c r="R35" i="2" s="1"/>
  <c r="U35" i="2" s="1"/>
  <c r="L34" i="2"/>
  <c r="L33" i="2" s="1"/>
  <c r="T33" i="2"/>
  <c r="S33" i="2"/>
  <c r="Q33" i="2"/>
  <c r="P33" i="2"/>
  <c r="N33" i="2"/>
  <c r="M33" i="2"/>
  <c r="K33" i="2"/>
  <c r="J33" i="2"/>
  <c r="I33" i="2"/>
  <c r="L32" i="2"/>
  <c r="O32" i="2" s="1"/>
  <c r="R32" i="2" s="1"/>
  <c r="U32" i="2" s="1"/>
  <c r="L31" i="2"/>
  <c r="L30" i="2" s="1"/>
  <c r="T30" i="2"/>
  <c r="S30" i="2"/>
  <c r="Q30" i="2"/>
  <c r="P30" i="2"/>
  <c r="N30" i="2"/>
  <c r="N8" i="2" s="1"/>
  <c r="N4" i="2" s="1"/>
  <c r="M30" i="2"/>
  <c r="K30" i="2"/>
  <c r="J30" i="2"/>
  <c r="I30" i="2"/>
  <c r="L29" i="2"/>
  <c r="O29" i="2" s="1"/>
  <c r="R29" i="2" s="1"/>
  <c r="U29" i="2" s="1"/>
  <c r="L28" i="2"/>
  <c r="O28" i="2" s="1"/>
  <c r="R28" i="2" s="1"/>
  <c r="U28" i="2" s="1"/>
  <c r="L27" i="2"/>
  <c r="O27" i="2" s="1"/>
  <c r="R27" i="2" s="1"/>
  <c r="U27" i="2" s="1"/>
  <c r="L26" i="2"/>
  <c r="O26" i="2" s="1"/>
  <c r="R26" i="2" s="1"/>
  <c r="U26" i="2" s="1"/>
  <c r="L25" i="2"/>
  <c r="O25" i="2" s="1"/>
  <c r="R25" i="2" s="1"/>
  <c r="U25" i="2" s="1"/>
  <c r="L24" i="2"/>
  <c r="O24" i="2" s="1"/>
  <c r="R24" i="2" s="1"/>
  <c r="U24" i="2" s="1"/>
  <c r="L23" i="2"/>
  <c r="O23" i="2" s="1"/>
  <c r="R23" i="2" s="1"/>
  <c r="U23" i="2" s="1"/>
  <c r="L22" i="2"/>
  <c r="O22" i="2" s="1"/>
  <c r="R22" i="2" s="1"/>
  <c r="U22" i="2" s="1"/>
  <c r="L21" i="2"/>
  <c r="O21" i="2" s="1"/>
  <c r="R21" i="2" s="1"/>
  <c r="U21" i="2" s="1"/>
  <c r="L20" i="2"/>
  <c r="O20" i="2" s="1"/>
  <c r="R20" i="2" s="1"/>
  <c r="U20" i="2" s="1"/>
  <c r="L19" i="2"/>
  <c r="L18" i="2" s="1"/>
  <c r="T18" i="2"/>
  <c r="S18" i="2"/>
  <c r="Q18" i="2"/>
  <c r="P18" i="2"/>
  <c r="P8" i="2" s="1"/>
  <c r="P4" i="2" s="1"/>
  <c r="N18" i="2"/>
  <c r="M18" i="2"/>
  <c r="K18" i="2"/>
  <c r="J18" i="2"/>
  <c r="I18" i="2"/>
  <c r="O17" i="2"/>
  <c r="R17" i="2" s="1"/>
  <c r="L17" i="2"/>
  <c r="L16" i="2" s="1"/>
  <c r="T16" i="2"/>
  <c r="S16" i="2"/>
  <c r="S8" i="2" s="1"/>
  <c r="S4" i="2" s="1"/>
  <c r="Q16" i="2"/>
  <c r="P16" i="2"/>
  <c r="N16" i="2"/>
  <c r="M16" i="2"/>
  <c r="K16" i="2"/>
  <c r="J16" i="2"/>
  <c r="I16" i="2"/>
  <c r="L15" i="2"/>
  <c r="O15" i="2" s="1"/>
  <c r="R15" i="2" s="1"/>
  <c r="T14" i="2"/>
  <c r="S14" i="2"/>
  <c r="Q14" i="2"/>
  <c r="P14" i="2"/>
  <c r="N14" i="2"/>
  <c r="M14" i="2"/>
  <c r="L14" i="2"/>
  <c r="K14" i="2"/>
  <c r="J14" i="2"/>
  <c r="I14" i="2"/>
  <c r="U13" i="2"/>
  <c r="L13" i="2"/>
  <c r="O13" i="2" s="1"/>
  <c r="R13" i="2" s="1"/>
  <c r="L12" i="2"/>
  <c r="O12" i="2" s="1"/>
  <c r="R12" i="2" s="1"/>
  <c r="U12" i="2" s="1"/>
  <c r="L11" i="2"/>
  <c r="L10" i="2" s="1"/>
  <c r="T10" i="2"/>
  <c r="S10" i="2"/>
  <c r="Q10" i="2"/>
  <c r="Q8" i="2" s="1"/>
  <c r="Q4" i="2" s="1"/>
  <c r="P10" i="2"/>
  <c r="N10" i="2"/>
  <c r="M10" i="2"/>
  <c r="K10" i="2"/>
  <c r="K8" i="2" s="1"/>
  <c r="K4" i="2" s="1"/>
  <c r="K2" i="2" s="1"/>
  <c r="J10" i="2"/>
  <c r="J8" i="2" s="1"/>
  <c r="J4" i="2" s="1"/>
  <c r="J2" i="2" s="1"/>
  <c r="I10" i="2"/>
  <c r="L7" i="2"/>
  <c r="O7" i="2" s="1"/>
  <c r="R7" i="2" s="1"/>
  <c r="U7" i="2" s="1"/>
  <c r="U5" i="2"/>
  <c r="T5" i="2"/>
  <c r="S5" i="2"/>
  <c r="R5" i="2"/>
  <c r="Q5" i="2"/>
  <c r="P5" i="2"/>
  <c r="O5" i="2"/>
  <c r="N5" i="2"/>
  <c r="M5" i="2"/>
  <c r="L5" i="2"/>
  <c r="K5" i="2"/>
  <c r="J5" i="2"/>
  <c r="I5" i="2"/>
  <c r="F174" i="1" l="1"/>
  <c r="U79" i="3"/>
  <c r="U78" i="3" s="1"/>
  <c r="R78" i="3"/>
  <c r="L141" i="3"/>
  <c r="O142" i="3"/>
  <c r="U228" i="3"/>
  <c r="U227" i="3" s="1"/>
  <c r="R227" i="3"/>
  <c r="J48" i="3"/>
  <c r="O80" i="3"/>
  <c r="R80" i="3" s="1"/>
  <c r="U80" i="3" s="1"/>
  <c r="R156" i="3"/>
  <c r="O155" i="3"/>
  <c r="U118" i="3"/>
  <c r="U117" i="3" s="1"/>
  <c r="T298" i="3"/>
  <c r="K4" i="3"/>
  <c r="R37" i="3"/>
  <c r="O36" i="3"/>
  <c r="R92" i="3"/>
  <c r="U93" i="3"/>
  <c r="U92" i="3" s="1"/>
  <c r="O32" i="3"/>
  <c r="R33" i="3"/>
  <c r="L269" i="3"/>
  <c r="O270" i="3"/>
  <c r="O143" i="3"/>
  <c r="R144" i="3"/>
  <c r="O157" i="3"/>
  <c r="R158" i="3"/>
  <c r="I4" i="3"/>
  <c r="T214" i="3"/>
  <c r="T119" i="3"/>
  <c r="U85" i="3"/>
  <c r="S188" i="3"/>
  <c r="O121" i="3"/>
  <c r="O120" i="3" s="1"/>
  <c r="R122" i="3"/>
  <c r="L170" i="3"/>
  <c r="L169" i="3" s="1"/>
  <c r="O171" i="3"/>
  <c r="J4" i="3"/>
  <c r="L36" i="3"/>
  <c r="O131" i="3"/>
  <c r="R145" i="3"/>
  <c r="U146" i="3"/>
  <c r="U145" i="3" s="1"/>
  <c r="T48" i="3"/>
  <c r="P140" i="3"/>
  <c r="P119" i="3" s="1"/>
  <c r="P3" i="3" s="1"/>
  <c r="U29" i="3"/>
  <c r="R95" i="3"/>
  <c r="U95" i="3" s="1"/>
  <c r="O92" i="3"/>
  <c r="O50" i="3"/>
  <c r="L49" i="3"/>
  <c r="O78" i="3"/>
  <c r="R107" i="3"/>
  <c r="U108" i="3"/>
  <c r="U107" i="3" s="1"/>
  <c r="U133" i="3"/>
  <c r="U132" i="3" s="1"/>
  <c r="L206" i="3"/>
  <c r="L205" i="3" s="1"/>
  <c r="O207" i="3"/>
  <c r="O230" i="3"/>
  <c r="L229" i="3"/>
  <c r="L235" i="3"/>
  <c r="O236" i="3"/>
  <c r="U234" i="3"/>
  <c r="U233" i="3" s="1"/>
  <c r="R233" i="3"/>
  <c r="K387" i="3"/>
  <c r="J140" i="3"/>
  <c r="J119" i="3" s="1"/>
  <c r="O153" i="3"/>
  <c r="K169" i="3"/>
  <c r="K119" i="3" s="1"/>
  <c r="O173" i="3"/>
  <c r="O186" i="3"/>
  <c r="O190" i="3"/>
  <c r="L189" i="3"/>
  <c r="R217" i="3"/>
  <c r="U218" i="3"/>
  <c r="U217" i="3" s="1"/>
  <c r="L260" i="3"/>
  <c r="O261" i="3"/>
  <c r="T353" i="3"/>
  <c r="O159" i="3"/>
  <c r="R160" i="3"/>
  <c r="O288" i="3"/>
  <c r="O44" i="3"/>
  <c r="O161" i="3"/>
  <c r="R162" i="3"/>
  <c r="O164" i="3"/>
  <c r="L163" i="3"/>
  <c r="M169" i="3"/>
  <c r="O243" i="3"/>
  <c r="L255" i="3"/>
  <c r="N48" i="3"/>
  <c r="N4" i="3" s="1"/>
  <c r="R82" i="3"/>
  <c r="O81" i="3"/>
  <c r="O111" i="3"/>
  <c r="N169" i="3"/>
  <c r="J188" i="3"/>
  <c r="O191" i="3"/>
  <c r="R192" i="3"/>
  <c r="U194" i="3"/>
  <c r="U193" i="3" s="1"/>
  <c r="R193" i="3"/>
  <c r="J205" i="3"/>
  <c r="O256" i="3"/>
  <c r="R257" i="3"/>
  <c r="R259" i="3"/>
  <c r="O258" i="3"/>
  <c r="R268" i="3"/>
  <c r="O267" i="3"/>
  <c r="L81" i="3"/>
  <c r="O83" i="3"/>
  <c r="R83" i="3" s="1"/>
  <c r="U83" i="3" s="1"/>
  <c r="L127" i="3"/>
  <c r="L125" i="3" s="1"/>
  <c r="R138" i="3"/>
  <c r="R131" i="3" s="1"/>
  <c r="U139" i="3"/>
  <c r="U138" i="3" s="1"/>
  <c r="R147" i="3"/>
  <c r="U148" i="3"/>
  <c r="U147" i="3" s="1"/>
  <c r="R168" i="3"/>
  <c r="O167" i="3"/>
  <c r="R179" i="3"/>
  <c r="O178" i="3"/>
  <c r="I188" i="3"/>
  <c r="R195" i="3"/>
  <c r="U196" i="3"/>
  <c r="U195" i="3" s="1"/>
  <c r="O197" i="3"/>
  <c r="R198" i="3"/>
  <c r="R201" i="3"/>
  <c r="U285" i="3"/>
  <c r="U284" i="3" s="1"/>
  <c r="R284" i="3"/>
  <c r="L345" i="3"/>
  <c r="L344" i="3" s="1"/>
  <c r="L343" i="3" s="1"/>
  <c r="O346" i="3"/>
  <c r="T5" i="3"/>
  <c r="T4" i="3" s="1"/>
  <c r="T3" i="3" s="1"/>
  <c r="P131" i="3"/>
  <c r="L159" i="3"/>
  <c r="R177" i="3"/>
  <c r="R210" i="3"/>
  <c r="U211" i="3"/>
  <c r="U210" i="3" s="1"/>
  <c r="R243" i="3"/>
  <c r="R321" i="3"/>
  <c r="U321" i="3" s="1"/>
  <c r="O319" i="3"/>
  <c r="L6" i="3"/>
  <c r="O7" i="3"/>
  <c r="S97" i="3"/>
  <c r="S4" i="3" s="1"/>
  <c r="S3" i="3" s="1"/>
  <c r="R111" i="3"/>
  <c r="O134" i="3"/>
  <c r="R152" i="3"/>
  <c r="O151" i="3"/>
  <c r="Q169" i="3"/>
  <c r="Q119" i="3" s="1"/>
  <c r="Q3" i="3" s="1"/>
  <c r="L182" i="3"/>
  <c r="O183" i="3"/>
  <c r="K188" i="3"/>
  <c r="P214" i="3"/>
  <c r="L278" i="3"/>
  <c r="U116" i="3"/>
  <c r="U115" i="3" s="1"/>
  <c r="U114" i="3" s="1"/>
  <c r="R115" i="3"/>
  <c r="R114" i="3" s="1"/>
  <c r="R185" i="3"/>
  <c r="O184" i="3"/>
  <c r="N205" i="3"/>
  <c r="N119" i="3" s="1"/>
  <c r="K343" i="3"/>
  <c r="O85" i="3"/>
  <c r="O103" i="3"/>
  <c r="L102" i="3"/>
  <c r="L97" i="3" s="1"/>
  <c r="S140" i="3"/>
  <c r="U154" i="3"/>
  <c r="U153" i="3" s="1"/>
  <c r="R224" i="3"/>
  <c r="O223" i="3"/>
  <c r="L245" i="3"/>
  <c r="L240" i="3" s="1"/>
  <c r="O246" i="3"/>
  <c r="R287" i="3"/>
  <c r="U287" i="3" s="1"/>
  <c r="O284" i="3"/>
  <c r="O294" i="3"/>
  <c r="O293" i="3" s="1"/>
  <c r="R295" i="3"/>
  <c r="O323" i="3"/>
  <c r="R324" i="3"/>
  <c r="L367" i="3"/>
  <c r="L362" i="3" s="1"/>
  <c r="O368" i="3"/>
  <c r="U111" i="3"/>
  <c r="S131" i="3"/>
  <c r="S119" i="3" s="1"/>
  <c r="P188" i="3"/>
  <c r="O225" i="3"/>
  <c r="R226" i="3"/>
  <c r="R296" i="3"/>
  <c r="U297" i="3"/>
  <c r="U296" i="3" s="1"/>
  <c r="L327" i="3"/>
  <c r="O328" i="3"/>
  <c r="O199" i="3"/>
  <c r="L215" i="3"/>
  <c r="L214" i="3" s="1"/>
  <c r="O216" i="3"/>
  <c r="L231" i="3"/>
  <c r="O241" i="3"/>
  <c r="R242" i="3"/>
  <c r="L253" i="3"/>
  <c r="O317" i="3"/>
  <c r="L316" i="3"/>
  <c r="J423" i="3"/>
  <c r="L136" i="3"/>
  <c r="L131" i="3" s="1"/>
  <c r="I140" i="3"/>
  <c r="I119" i="3" s="1"/>
  <c r="N188" i="3"/>
  <c r="R203" i="3"/>
  <c r="U204" i="3"/>
  <c r="U203" i="3" s="1"/>
  <c r="O239" i="3"/>
  <c r="R239" i="3" s="1"/>
  <c r="U239" i="3" s="1"/>
  <c r="L237" i="3"/>
  <c r="L274" i="3"/>
  <c r="O275" i="3"/>
  <c r="U291" i="3"/>
  <c r="U290" i="3" s="1"/>
  <c r="U289" i="3" s="1"/>
  <c r="R290" i="3"/>
  <c r="R289" i="3" s="1"/>
  <c r="O334" i="3"/>
  <c r="L333" i="3"/>
  <c r="L417" i="3"/>
  <c r="L416" i="3" s="1"/>
  <c r="L414" i="3" s="1"/>
  <c r="O418" i="3"/>
  <c r="L423" i="3"/>
  <c r="L372" i="3"/>
  <c r="O373" i="3"/>
  <c r="L290" i="3"/>
  <c r="L289" i="3" s="1"/>
  <c r="L288" i="3" s="1"/>
  <c r="L341" i="3"/>
  <c r="L340" i="3" s="1"/>
  <c r="L339" i="3" s="1"/>
  <c r="O342" i="3"/>
  <c r="I97" i="3"/>
  <c r="S169" i="3"/>
  <c r="L193" i="3"/>
  <c r="Q205" i="3"/>
  <c r="M214" i="3"/>
  <c r="L247" i="3"/>
  <c r="O248" i="3"/>
  <c r="R251" i="3"/>
  <c r="J312" i="3"/>
  <c r="K312" i="3"/>
  <c r="K298" i="3" s="1"/>
  <c r="U319" i="3"/>
  <c r="J298" i="3"/>
  <c r="R130" i="3"/>
  <c r="M140" i="3"/>
  <c r="M119" i="3" s="1"/>
  <c r="O166" i="3"/>
  <c r="R213" i="3"/>
  <c r="O250" i="3"/>
  <c r="O278" i="3"/>
  <c r="R279" i="3"/>
  <c r="I387" i="3"/>
  <c r="O395" i="3"/>
  <c r="L394" i="3"/>
  <c r="L391" i="3" s="1"/>
  <c r="L387" i="3" s="1"/>
  <c r="L398" i="3"/>
  <c r="O399" i="3"/>
  <c r="U407" i="3"/>
  <c r="U406" i="3" s="1"/>
  <c r="R406" i="3"/>
  <c r="I169" i="3"/>
  <c r="O231" i="3"/>
  <c r="R232" i="3"/>
  <c r="O265" i="3"/>
  <c r="R266" i="3"/>
  <c r="N273" i="3"/>
  <c r="L282" i="3"/>
  <c r="O283" i="3"/>
  <c r="L323" i="3"/>
  <c r="L314" i="3"/>
  <c r="L312" i="3" s="1"/>
  <c r="L298" i="3" s="1"/>
  <c r="O315" i="3"/>
  <c r="O357" i="3"/>
  <c r="O356" i="3" s="1"/>
  <c r="R358" i="3"/>
  <c r="O237" i="3"/>
  <c r="R238" i="3"/>
  <c r="M264" i="3"/>
  <c r="I273" i="3"/>
  <c r="O300" i="3"/>
  <c r="O299" i="3" s="1"/>
  <c r="R301" i="3"/>
  <c r="I312" i="3"/>
  <c r="I298" i="3" s="1"/>
  <c r="O363" i="3"/>
  <c r="R364" i="3"/>
  <c r="L369" i="3"/>
  <c r="N387" i="3"/>
  <c r="I391" i="3"/>
  <c r="K240" i="3"/>
  <c r="K255" i="3"/>
  <c r="P264" i="3"/>
  <c r="N369" i="3"/>
  <c r="N353" i="3" s="1"/>
  <c r="L271" i="3"/>
  <c r="L264" i="3" s="1"/>
  <c r="O272" i="3"/>
  <c r="O276" i="3"/>
  <c r="R277" i="3"/>
  <c r="M299" i="3"/>
  <c r="M312" i="3"/>
  <c r="K362" i="3"/>
  <c r="K353" i="3" s="1"/>
  <c r="M391" i="3"/>
  <c r="M387" i="3" s="1"/>
  <c r="N298" i="3"/>
  <c r="O310" i="3"/>
  <c r="R311" i="3"/>
  <c r="R319" i="3"/>
  <c r="P353" i="3"/>
  <c r="L374" i="3"/>
  <c r="L353" i="3" s="1"/>
  <c r="L434" i="3"/>
  <c r="L433" i="3" s="1"/>
  <c r="O435" i="3"/>
  <c r="S387" i="3"/>
  <c r="K391" i="3"/>
  <c r="S205" i="3"/>
  <c r="J214" i="3"/>
  <c r="P240" i="3"/>
  <c r="P255" i="3"/>
  <c r="P273" i="3"/>
  <c r="L284" i="3"/>
  <c r="K293" i="3"/>
  <c r="K288" i="3" s="1"/>
  <c r="Q298" i="3"/>
  <c r="N343" i="3"/>
  <c r="S353" i="3"/>
  <c r="P362" i="3"/>
  <c r="U403" i="3"/>
  <c r="U402" i="3" s="1"/>
  <c r="O404" i="3"/>
  <c r="R405" i="3"/>
  <c r="S423" i="3"/>
  <c r="R348" i="3"/>
  <c r="R347" i="3" s="1"/>
  <c r="R370" i="3"/>
  <c r="R396" i="3"/>
  <c r="O376" i="3"/>
  <c r="R401" i="3"/>
  <c r="O361" i="3"/>
  <c r="O393" i="3"/>
  <c r="S2" i="2"/>
  <c r="L8" i="2"/>
  <c r="L4" i="2" s="1"/>
  <c r="R14" i="2"/>
  <c r="U15" i="2"/>
  <c r="U14" i="2" s="1"/>
  <c r="N2" i="2"/>
  <c r="P2" i="2"/>
  <c r="I8" i="2"/>
  <c r="I4" i="2" s="1"/>
  <c r="I2" i="2" s="1"/>
  <c r="O11" i="2"/>
  <c r="S45" i="2"/>
  <c r="O19" i="2"/>
  <c r="O34" i="2"/>
  <c r="R48" i="2"/>
  <c r="O14" i="2"/>
  <c r="M8" i="2"/>
  <c r="M4" i="2" s="1"/>
  <c r="M2" i="2" s="1"/>
  <c r="L49" i="2"/>
  <c r="L46" i="2" s="1"/>
  <c r="L45" i="2" s="1"/>
  <c r="O16" i="2"/>
  <c r="L71" i="2"/>
  <c r="L69" i="2" s="1"/>
  <c r="O72" i="2"/>
  <c r="T8" i="2"/>
  <c r="T4" i="2" s="1"/>
  <c r="T2" i="2" s="1"/>
  <c r="O36" i="2"/>
  <c r="R16" i="2"/>
  <c r="U17" i="2"/>
  <c r="U16" i="2" s="1"/>
  <c r="U37" i="2"/>
  <c r="U36" i="2" s="1"/>
  <c r="Q45" i="2"/>
  <c r="Q2" i="2" s="1"/>
  <c r="L76" i="2"/>
  <c r="O77" i="2"/>
  <c r="O50" i="2"/>
  <c r="O31" i="2"/>
  <c r="O62" i="2"/>
  <c r="N3" i="3" l="1"/>
  <c r="L119" i="3"/>
  <c r="O229" i="3"/>
  <c r="R230" i="3"/>
  <c r="R272" i="3"/>
  <c r="O271" i="3"/>
  <c r="U259" i="3"/>
  <c r="U258" i="3" s="1"/>
  <c r="R258" i="3"/>
  <c r="U82" i="3"/>
  <c r="U81" i="3" s="1"/>
  <c r="R81" i="3"/>
  <c r="O206" i="3"/>
  <c r="O205" i="3" s="1"/>
  <c r="R207" i="3"/>
  <c r="R157" i="3"/>
  <c r="U158" i="3"/>
  <c r="U157" i="3" s="1"/>
  <c r="R328" i="3"/>
  <c r="O327" i="3"/>
  <c r="R183" i="3"/>
  <c r="O182" i="3"/>
  <c r="U257" i="3"/>
  <c r="U256" i="3" s="1"/>
  <c r="R256" i="3"/>
  <c r="O172" i="3"/>
  <c r="R173" i="3"/>
  <c r="U122" i="3"/>
  <c r="U121" i="3" s="1"/>
  <c r="U120" i="3" s="1"/>
  <c r="R121" i="3"/>
  <c r="R120" i="3" s="1"/>
  <c r="R142" i="3"/>
  <c r="O141" i="3"/>
  <c r="I3" i="3"/>
  <c r="U301" i="3"/>
  <c r="U300" i="3" s="1"/>
  <c r="U299" i="3" s="1"/>
  <c r="R300" i="3"/>
  <c r="R299" i="3" s="1"/>
  <c r="U130" i="3"/>
  <c r="U129" i="3" s="1"/>
  <c r="U125" i="3" s="1"/>
  <c r="R129" i="3"/>
  <c r="R125" i="3" s="1"/>
  <c r="R323" i="3"/>
  <c r="U324" i="3"/>
  <c r="U323" i="3" s="1"/>
  <c r="R310" i="3"/>
  <c r="U311" i="3"/>
  <c r="U310" i="3" s="1"/>
  <c r="O282" i="3"/>
  <c r="R283" i="3"/>
  <c r="O341" i="3"/>
  <c r="O340" i="3" s="1"/>
  <c r="O339" i="3" s="1"/>
  <c r="R342" i="3"/>
  <c r="O102" i="3"/>
  <c r="O97" i="3" s="1"/>
  <c r="R103" i="3"/>
  <c r="R159" i="3"/>
  <c r="U160" i="3"/>
  <c r="U159" i="3" s="1"/>
  <c r="U131" i="3"/>
  <c r="U144" i="3"/>
  <c r="U143" i="3" s="1"/>
  <c r="R143" i="3"/>
  <c r="L140" i="3"/>
  <c r="O375" i="3"/>
  <c r="O374" i="3" s="1"/>
  <c r="R376" i="3"/>
  <c r="O165" i="3"/>
  <c r="R166" i="3"/>
  <c r="O333" i="3"/>
  <c r="R334" i="3"/>
  <c r="O189" i="3"/>
  <c r="O188" i="3" s="1"/>
  <c r="R190" i="3"/>
  <c r="O398" i="3"/>
  <c r="R399" i="3"/>
  <c r="O274" i="3"/>
  <c r="O273" i="3" s="1"/>
  <c r="R275" i="3"/>
  <c r="U198" i="3"/>
  <c r="U197" i="3" s="1"/>
  <c r="R197" i="3"/>
  <c r="R36" i="3"/>
  <c r="U37" i="3"/>
  <c r="U36" i="3" s="1"/>
  <c r="L273" i="3"/>
  <c r="O316" i="3"/>
  <c r="R317" i="3"/>
  <c r="U226" i="3"/>
  <c r="U225" i="3" s="1"/>
  <c r="R225" i="3"/>
  <c r="U152" i="3"/>
  <c r="U151" i="3" s="1"/>
  <c r="R151" i="3"/>
  <c r="R270" i="3"/>
  <c r="O269" i="3"/>
  <c r="O264" i="3" s="1"/>
  <c r="R191" i="3"/>
  <c r="U192" i="3"/>
  <c r="U191" i="3" s="1"/>
  <c r="R261" i="3"/>
  <c r="O260" i="3"/>
  <c r="O255" i="3" s="1"/>
  <c r="L48" i="3"/>
  <c r="R315" i="3"/>
  <c r="O314" i="3"/>
  <c r="O367" i="3"/>
  <c r="O362" i="3" s="1"/>
  <c r="R368" i="3"/>
  <c r="R167" i="3"/>
  <c r="U168" i="3"/>
  <c r="U167" i="3" s="1"/>
  <c r="O43" i="3"/>
  <c r="R44" i="3"/>
  <c r="O394" i="3"/>
  <c r="R395" i="3"/>
  <c r="R404" i="3"/>
  <c r="U405" i="3"/>
  <c r="U404" i="3" s="1"/>
  <c r="U238" i="3"/>
  <c r="U237" i="3" s="1"/>
  <c r="R237" i="3"/>
  <c r="U177" i="3"/>
  <c r="U176" i="3" s="1"/>
  <c r="R176" i="3"/>
  <c r="K3" i="3"/>
  <c r="R265" i="3"/>
  <c r="U266" i="3"/>
  <c r="U265" i="3" s="1"/>
  <c r="O372" i="3"/>
  <c r="O369" i="3" s="1"/>
  <c r="R373" i="3"/>
  <c r="R231" i="3"/>
  <c r="U232" i="3"/>
  <c r="U231" i="3" s="1"/>
  <c r="R278" i="3"/>
  <c r="U279" i="3"/>
  <c r="U278" i="3" s="1"/>
  <c r="R248" i="3"/>
  <c r="O247" i="3"/>
  <c r="U242" i="3"/>
  <c r="U241" i="3" s="1"/>
  <c r="R241" i="3"/>
  <c r="R246" i="3"/>
  <c r="O245" i="3"/>
  <c r="O240" i="3" s="1"/>
  <c r="U185" i="3"/>
  <c r="U184" i="3" s="1"/>
  <c r="R184" i="3"/>
  <c r="O163" i="3"/>
  <c r="R164" i="3"/>
  <c r="O49" i="3"/>
  <c r="O48" i="3" s="1"/>
  <c r="R50" i="3"/>
  <c r="R161" i="3"/>
  <c r="U162" i="3"/>
  <c r="U161" i="3" s="1"/>
  <c r="O235" i="3"/>
  <c r="R236" i="3"/>
  <c r="U156" i="3"/>
  <c r="U155" i="3" s="1"/>
  <c r="R155" i="3"/>
  <c r="M298" i="3"/>
  <c r="M3" i="3" s="1"/>
  <c r="R363" i="3"/>
  <c r="U364" i="3"/>
  <c r="U363" i="3" s="1"/>
  <c r="R357" i="3"/>
  <c r="R356" i="3" s="1"/>
  <c r="U358" i="3"/>
  <c r="U357" i="3" s="1"/>
  <c r="U356" i="3" s="1"/>
  <c r="R250" i="3"/>
  <c r="O249" i="3"/>
  <c r="R7" i="3"/>
  <c r="O6" i="3"/>
  <c r="R178" i="3"/>
  <c r="U179" i="3"/>
  <c r="U178" i="3" s="1"/>
  <c r="U268" i="3"/>
  <c r="U267" i="3" s="1"/>
  <c r="R267" i="3"/>
  <c r="R171" i="3"/>
  <c r="O170" i="3"/>
  <c r="O169" i="3" s="1"/>
  <c r="U295" i="3"/>
  <c r="U294" i="3" s="1"/>
  <c r="U293" i="3" s="1"/>
  <c r="U288" i="3" s="1"/>
  <c r="R294" i="3"/>
  <c r="R293" i="3" s="1"/>
  <c r="R288" i="3" s="1"/>
  <c r="R393" i="3"/>
  <c r="O392" i="3"/>
  <c r="O417" i="3"/>
  <c r="O416" i="3" s="1"/>
  <c r="O414" i="3" s="1"/>
  <c r="R418" i="3"/>
  <c r="J3" i="3"/>
  <c r="R32" i="3"/>
  <c r="U33" i="3"/>
  <c r="U32" i="3" s="1"/>
  <c r="R361" i="3"/>
  <c r="O360" i="3"/>
  <c r="O359" i="3" s="1"/>
  <c r="O434" i="3"/>
  <c r="O433" i="3" s="1"/>
  <c r="O423" i="3" s="1"/>
  <c r="R435" i="3"/>
  <c r="U401" i="3"/>
  <c r="U400" i="3" s="1"/>
  <c r="R400" i="3"/>
  <c r="U277" i="3"/>
  <c r="U276" i="3" s="1"/>
  <c r="R276" i="3"/>
  <c r="R212" i="3"/>
  <c r="U213" i="3"/>
  <c r="U212" i="3" s="1"/>
  <c r="R216" i="3"/>
  <c r="O215" i="3"/>
  <c r="O214" i="3" s="1"/>
  <c r="U224" i="3"/>
  <c r="U223" i="3" s="1"/>
  <c r="R223" i="3"/>
  <c r="L5" i="3"/>
  <c r="L4" i="3" s="1"/>
  <c r="L3" i="3" s="1"/>
  <c r="R346" i="3"/>
  <c r="O345" i="3"/>
  <c r="O344" i="3" s="1"/>
  <c r="O343" i="3" s="1"/>
  <c r="L188" i="3"/>
  <c r="R50" i="2"/>
  <c r="O49" i="2"/>
  <c r="O46" i="2" s="1"/>
  <c r="O45" i="2" s="1"/>
  <c r="R77" i="2"/>
  <c r="O76" i="2"/>
  <c r="L2" i="2"/>
  <c r="R47" i="2"/>
  <c r="U48" i="2"/>
  <c r="U47" i="2" s="1"/>
  <c r="O33" i="2"/>
  <c r="R34" i="2"/>
  <c r="O18" i="2"/>
  <c r="R19" i="2"/>
  <c r="R11" i="2"/>
  <c r="O10" i="2"/>
  <c r="O8" i="2" s="1"/>
  <c r="O4" i="2" s="1"/>
  <c r="R72" i="2"/>
  <c r="O71" i="2"/>
  <c r="O69" i="2" s="1"/>
  <c r="R62" i="2"/>
  <c r="O61" i="2"/>
  <c r="O60" i="2" s="1"/>
  <c r="O59" i="2" s="1"/>
  <c r="R31" i="2"/>
  <c r="O30" i="2"/>
  <c r="O353" i="3" l="1"/>
  <c r="R314" i="3"/>
  <c r="U315" i="3"/>
  <c r="U314" i="3" s="1"/>
  <c r="U190" i="3"/>
  <c r="U189" i="3" s="1"/>
  <c r="U188" i="3" s="1"/>
  <c r="R189" i="3"/>
  <c r="R188" i="3" s="1"/>
  <c r="U435" i="3"/>
  <c r="U434" i="3" s="1"/>
  <c r="U433" i="3" s="1"/>
  <c r="U423" i="3" s="1"/>
  <c r="R434" i="3"/>
  <c r="R433" i="3" s="1"/>
  <c r="R423" i="3" s="1"/>
  <c r="R170" i="3"/>
  <c r="U171" i="3"/>
  <c r="U170" i="3" s="1"/>
  <c r="R362" i="3"/>
  <c r="R394" i="3"/>
  <c r="U395" i="3"/>
  <c r="U394" i="3" s="1"/>
  <c r="R260" i="3"/>
  <c r="U261" i="3"/>
  <c r="U260" i="3" s="1"/>
  <c r="R255" i="3"/>
  <c r="R206" i="3"/>
  <c r="R205" i="3" s="1"/>
  <c r="U207" i="3"/>
  <c r="U206" i="3" s="1"/>
  <c r="U205" i="3" s="1"/>
  <c r="R333" i="3"/>
  <c r="U334" i="3"/>
  <c r="U333" i="3" s="1"/>
  <c r="R360" i="3"/>
  <c r="R359" i="3" s="1"/>
  <c r="U361" i="3"/>
  <c r="U360" i="3" s="1"/>
  <c r="U359" i="3" s="1"/>
  <c r="R43" i="3"/>
  <c r="U44" i="3"/>
  <c r="U43" i="3" s="1"/>
  <c r="R353" i="3"/>
  <c r="U164" i="3"/>
  <c r="U163" i="3" s="1"/>
  <c r="R163" i="3"/>
  <c r="R215" i="3"/>
  <c r="U216" i="3"/>
  <c r="U215" i="3" s="1"/>
  <c r="U376" i="3"/>
  <c r="U375" i="3" s="1"/>
  <c r="U374" i="3" s="1"/>
  <c r="R375" i="3"/>
  <c r="R374" i="3" s="1"/>
  <c r="R341" i="3"/>
  <c r="R340" i="3" s="1"/>
  <c r="R339" i="3" s="1"/>
  <c r="U342" i="3"/>
  <c r="U341" i="3" s="1"/>
  <c r="U340" i="3" s="1"/>
  <c r="U339" i="3" s="1"/>
  <c r="R182" i="3"/>
  <c r="U183" i="3"/>
  <c r="U182" i="3" s="1"/>
  <c r="R165" i="3"/>
  <c r="U166" i="3"/>
  <c r="U165" i="3" s="1"/>
  <c r="U255" i="3"/>
  <c r="R235" i="3"/>
  <c r="U236" i="3"/>
  <c r="U235" i="3" s="1"/>
  <c r="U246" i="3"/>
  <c r="U245" i="3" s="1"/>
  <c r="U240" i="3" s="1"/>
  <c r="R245" i="3"/>
  <c r="R240" i="3" s="1"/>
  <c r="U418" i="3"/>
  <c r="U417" i="3" s="1"/>
  <c r="U416" i="3" s="1"/>
  <c r="U414" i="3" s="1"/>
  <c r="R417" i="3"/>
  <c r="R416" i="3" s="1"/>
  <c r="R414" i="3" s="1"/>
  <c r="O5" i="3"/>
  <c r="O4" i="3" s="1"/>
  <c r="U270" i="3"/>
  <c r="U269" i="3" s="1"/>
  <c r="U264" i="3" s="1"/>
  <c r="R269" i="3"/>
  <c r="R274" i="3"/>
  <c r="U275" i="3"/>
  <c r="U274" i="3" s="1"/>
  <c r="R282" i="3"/>
  <c r="U283" i="3"/>
  <c r="U282" i="3" s="1"/>
  <c r="R327" i="3"/>
  <c r="U328" i="3"/>
  <c r="U327" i="3" s="1"/>
  <c r="R271" i="3"/>
  <c r="R264" i="3" s="1"/>
  <c r="U272" i="3"/>
  <c r="U271" i="3" s="1"/>
  <c r="R6" i="3"/>
  <c r="U7" i="3"/>
  <c r="U6" i="3" s="1"/>
  <c r="R367" i="3"/>
  <c r="U368" i="3"/>
  <c r="U367" i="3" s="1"/>
  <c r="U362" i="3" s="1"/>
  <c r="O140" i="3"/>
  <c r="O119" i="3" s="1"/>
  <c r="R229" i="3"/>
  <c r="U230" i="3"/>
  <c r="U229" i="3" s="1"/>
  <c r="R372" i="3"/>
  <c r="R369" i="3" s="1"/>
  <c r="U373" i="3"/>
  <c r="U372" i="3" s="1"/>
  <c r="U369" i="3" s="1"/>
  <c r="R102" i="3"/>
  <c r="R97" i="3" s="1"/>
  <c r="U103" i="3"/>
  <c r="U102" i="3" s="1"/>
  <c r="U97" i="3" s="1"/>
  <c r="O391" i="3"/>
  <c r="O387" i="3" s="1"/>
  <c r="R398" i="3"/>
  <c r="U399" i="3"/>
  <c r="U398" i="3" s="1"/>
  <c r="R141" i="3"/>
  <c r="R140" i="3" s="1"/>
  <c r="U142" i="3"/>
  <c r="U141" i="3" s="1"/>
  <c r="U140" i="3" s="1"/>
  <c r="U346" i="3"/>
  <c r="U345" i="3" s="1"/>
  <c r="U344" i="3" s="1"/>
  <c r="U343" i="3" s="1"/>
  <c r="R345" i="3"/>
  <c r="R344" i="3" s="1"/>
  <c r="R343" i="3" s="1"/>
  <c r="R392" i="3"/>
  <c r="U393" i="3"/>
  <c r="U392" i="3" s="1"/>
  <c r="R249" i="3"/>
  <c r="U250" i="3"/>
  <c r="U249" i="3" s="1"/>
  <c r="U248" i="3"/>
  <c r="U247" i="3" s="1"/>
  <c r="R247" i="3"/>
  <c r="O312" i="3"/>
  <c r="O298" i="3" s="1"/>
  <c r="U50" i="3"/>
  <c r="U49" i="3" s="1"/>
  <c r="U48" i="3" s="1"/>
  <c r="R49" i="3"/>
  <c r="R48" i="3" s="1"/>
  <c r="R316" i="3"/>
  <c r="U317" i="3"/>
  <c r="U316" i="3" s="1"/>
  <c r="U173" i="3"/>
  <c r="U172" i="3" s="1"/>
  <c r="R172" i="3"/>
  <c r="U62" i="2"/>
  <c r="U61" i="2" s="1"/>
  <c r="U60" i="2" s="1"/>
  <c r="U59" i="2" s="1"/>
  <c r="R61" i="2"/>
  <c r="R60" i="2" s="1"/>
  <c r="R59" i="2" s="1"/>
  <c r="U77" i="2"/>
  <c r="U76" i="2" s="1"/>
  <c r="R76" i="2"/>
  <c r="R71" i="2"/>
  <c r="R69" i="2" s="1"/>
  <c r="U72" i="2"/>
  <c r="U71" i="2" s="1"/>
  <c r="U69" i="2" s="1"/>
  <c r="O2" i="2"/>
  <c r="U50" i="2"/>
  <c r="U49" i="2" s="1"/>
  <c r="U46" i="2" s="1"/>
  <c r="R49" i="2"/>
  <c r="R46" i="2" s="1"/>
  <c r="R10" i="2"/>
  <c r="U11" i="2"/>
  <c r="U10" i="2" s="1"/>
  <c r="U19" i="2"/>
  <c r="U18" i="2" s="1"/>
  <c r="R18" i="2"/>
  <c r="U34" i="2"/>
  <c r="U33" i="2" s="1"/>
  <c r="R33" i="2"/>
  <c r="U31" i="2"/>
  <c r="U30" i="2" s="1"/>
  <c r="R30" i="2"/>
  <c r="U353" i="3" l="1"/>
  <c r="U169" i="3"/>
  <c r="U119" i="3" s="1"/>
  <c r="R273" i="3"/>
  <c r="U391" i="3"/>
  <c r="U387" i="3" s="1"/>
  <c r="R391" i="3"/>
  <c r="R387" i="3" s="1"/>
  <c r="U214" i="3"/>
  <c r="R169" i="3"/>
  <c r="R214" i="3"/>
  <c r="U312" i="3"/>
  <c r="U298" i="3" s="1"/>
  <c r="U273" i="3"/>
  <c r="U5" i="3"/>
  <c r="U4" i="3" s="1"/>
  <c r="R312" i="3"/>
  <c r="R298" i="3" s="1"/>
  <c r="R5" i="3"/>
  <c r="R4" i="3" s="1"/>
  <c r="O3" i="3"/>
  <c r="U8" i="2"/>
  <c r="U4" i="2" s="1"/>
  <c r="R8" i="2"/>
  <c r="R4" i="2" s="1"/>
  <c r="R45" i="2"/>
  <c r="U45" i="2"/>
  <c r="U3" i="3" l="1"/>
  <c r="R119" i="3"/>
  <c r="R3" i="3" s="1"/>
  <c r="R2" i="2"/>
  <c r="U2" i="2"/>
  <c r="G609" i="1" l="1"/>
  <c r="F609" i="1"/>
  <c r="E609" i="1"/>
  <c r="D609" i="1"/>
  <c r="C609" i="1"/>
  <c r="A609" i="1"/>
  <c r="C608" i="1"/>
  <c r="A608" i="1"/>
  <c r="C607" i="1"/>
  <c r="A607" i="1"/>
  <c r="C606" i="1"/>
  <c r="A606" i="1"/>
  <c r="C605" i="1"/>
  <c r="A605" i="1"/>
  <c r="C604" i="1"/>
  <c r="A604" i="1"/>
  <c r="C603" i="1"/>
  <c r="A603" i="1"/>
  <c r="C602" i="1"/>
  <c r="A602" i="1"/>
  <c r="C601" i="1"/>
  <c r="A601" i="1"/>
  <c r="C600" i="1"/>
  <c r="A600" i="1"/>
  <c r="C599" i="1"/>
  <c r="A599" i="1"/>
  <c r="C598" i="1"/>
  <c r="A598" i="1"/>
  <c r="C597" i="1"/>
  <c r="A597" i="1"/>
  <c r="C596" i="1"/>
  <c r="A596" i="1"/>
  <c r="C595" i="1"/>
  <c r="A595" i="1"/>
  <c r="C594" i="1"/>
  <c r="A594" i="1"/>
  <c r="C593" i="1"/>
  <c r="A593" i="1"/>
  <c r="C592" i="1"/>
  <c r="A592" i="1"/>
  <c r="C591" i="1"/>
  <c r="A591" i="1"/>
  <c r="C590" i="1"/>
  <c r="A590" i="1"/>
  <c r="C589" i="1"/>
  <c r="A589" i="1"/>
  <c r="C588" i="1"/>
  <c r="A588" i="1"/>
  <c r="C587" i="1"/>
  <c r="A587" i="1"/>
  <c r="C586" i="1"/>
  <c r="A586" i="1"/>
  <c r="C585" i="1"/>
  <c r="A585" i="1"/>
  <c r="C584" i="1"/>
  <c r="A584" i="1"/>
  <c r="C583" i="1"/>
  <c r="A583" i="1"/>
  <c r="C582" i="1"/>
  <c r="A582" i="1"/>
  <c r="C581" i="1"/>
  <c r="A581" i="1"/>
  <c r="C580" i="1"/>
  <c r="A580" i="1"/>
  <c r="C579" i="1"/>
  <c r="A579" i="1"/>
  <c r="C578" i="1"/>
  <c r="A578" i="1"/>
  <c r="C577" i="1"/>
  <c r="A577" i="1"/>
  <c r="C576" i="1"/>
  <c r="A576" i="1"/>
  <c r="C575" i="1"/>
  <c r="A575" i="1"/>
  <c r="C574" i="1"/>
  <c r="A574" i="1"/>
  <c r="C573" i="1"/>
  <c r="A573" i="1"/>
  <c r="C572" i="1"/>
  <c r="A572" i="1"/>
  <c r="C571" i="1"/>
  <c r="A571" i="1"/>
  <c r="C570" i="1"/>
  <c r="A570" i="1"/>
  <c r="C569" i="1"/>
  <c r="A569" i="1"/>
  <c r="C568" i="1"/>
  <c r="A568" i="1"/>
  <c r="C567" i="1"/>
  <c r="A567" i="1"/>
  <c r="C566" i="1"/>
  <c r="A566" i="1"/>
  <c r="C565" i="1"/>
  <c r="A565" i="1"/>
  <c r="C564" i="1"/>
  <c r="A564" i="1"/>
  <c r="C563" i="1"/>
  <c r="A563" i="1"/>
  <c r="C562" i="1"/>
  <c r="A562" i="1"/>
  <c r="C561" i="1"/>
  <c r="A561" i="1"/>
  <c r="C560" i="1"/>
  <c r="A560" i="1"/>
  <c r="C559" i="1"/>
  <c r="A559" i="1"/>
  <c r="C558" i="1"/>
  <c r="A558" i="1"/>
  <c r="C557" i="1"/>
  <c r="A557" i="1"/>
  <c r="C556" i="1"/>
  <c r="A556" i="1"/>
  <c r="C555" i="1"/>
  <c r="A555" i="1"/>
  <c r="C554" i="1"/>
  <c r="A554" i="1"/>
  <c r="C553" i="1"/>
  <c r="A553" i="1"/>
  <c r="C552" i="1"/>
  <c r="A552" i="1"/>
  <c r="C551" i="1"/>
  <c r="A551" i="1"/>
  <c r="C550" i="1"/>
  <c r="A550" i="1"/>
  <c r="C549" i="1"/>
  <c r="A549" i="1"/>
  <c r="C548" i="1"/>
  <c r="A548" i="1"/>
  <c r="C547" i="1"/>
  <c r="A547" i="1"/>
  <c r="C546" i="1"/>
  <c r="A546" i="1"/>
  <c r="C545" i="1"/>
  <c r="A545" i="1"/>
  <c r="C544" i="1"/>
  <c r="A544" i="1"/>
  <c r="C543" i="1"/>
  <c r="A543" i="1"/>
  <c r="C542" i="1"/>
  <c r="A542" i="1"/>
  <c r="C541" i="1"/>
  <c r="A541" i="1"/>
  <c r="C540" i="1"/>
  <c r="A540" i="1"/>
  <c r="C539" i="1"/>
  <c r="A539" i="1"/>
  <c r="C538" i="1"/>
  <c r="A538" i="1"/>
  <c r="C537" i="1"/>
  <c r="A537" i="1"/>
  <c r="C536" i="1"/>
  <c r="A536" i="1"/>
  <c r="C535" i="1"/>
  <c r="A535" i="1"/>
  <c r="C534" i="1"/>
  <c r="A534" i="1"/>
  <c r="C533" i="1"/>
  <c r="A533" i="1"/>
  <c r="C532" i="1"/>
  <c r="A532" i="1"/>
  <c r="C531" i="1"/>
  <c r="A531" i="1"/>
  <c r="C530" i="1"/>
  <c r="A530" i="1"/>
  <c r="C529" i="1"/>
  <c r="A529" i="1"/>
  <c r="C528" i="1"/>
  <c r="A528" i="1"/>
  <c r="C527" i="1"/>
  <c r="A527" i="1"/>
  <c r="C526" i="1"/>
  <c r="A526" i="1"/>
  <c r="C525" i="1"/>
  <c r="A525" i="1"/>
  <c r="C524" i="1"/>
  <c r="A524" i="1"/>
  <c r="C523" i="1"/>
  <c r="A523" i="1"/>
  <c r="C522" i="1"/>
  <c r="A522" i="1"/>
  <c r="C521" i="1"/>
  <c r="A521" i="1"/>
  <c r="C520" i="1"/>
  <c r="A520" i="1"/>
  <c r="C519" i="1"/>
  <c r="A519" i="1"/>
  <c r="C518" i="1"/>
  <c r="A518" i="1"/>
  <c r="C517" i="1"/>
  <c r="A517" i="1"/>
  <c r="C516" i="1"/>
  <c r="A516" i="1"/>
  <c r="C515" i="1"/>
  <c r="A515" i="1"/>
  <c r="C514" i="1"/>
  <c r="A514" i="1"/>
  <c r="C513" i="1"/>
  <c r="A513" i="1"/>
  <c r="C512" i="1"/>
  <c r="A512" i="1"/>
  <c r="C511" i="1"/>
  <c r="A511" i="1"/>
  <c r="C510" i="1"/>
  <c r="A510" i="1"/>
  <c r="C509" i="1"/>
  <c r="A509" i="1"/>
  <c r="C508" i="1"/>
  <c r="A508" i="1"/>
  <c r="C507" i="1"/>
  <c r="A507" i="1"/>
  <c r="C506" i="1"/>
  <c r="A506" i="1"/>
  <c r="C505" i="1"/>
  <c r="A505" i="1"/>
  <c r="C504" i="1"/>
  <c r="A504" i="1"/>
  <c r="C503" i="1"/>
  <c r="A503" i="1"/>
  <c r="C502" i="1"/>
  <c r="A502" i="1"/>
  <c r="C501" i="1"/>
  <c r="A501" i="1"/>
  <c r="C500" i="1"/>
  <c r="A500" i="1"/>
  <c r="C499" i="1"/>
  <c r="A499" i="1"/>
  <c r="C498" i="1"/>
  <c r="A498" i="1"/>
  <c r="C497" i="1"/>
  <c r="A497" i="1"/>
  <c r="C496" i="1"/>
  <c r="A496" i="1"/>
  <c r="C495" i="1"/>
  <c r="A495" i="1"/>
  <c r="C494" i="1"/>
  <c r="A494" i="1"/>
  <c r="C493" i="1"/>
  <c r="A493" i="1"/>
  <c r="C492" i="1"/>
  <c r="A492" i="1"/>
  <c r="C491" i="1"/>
  <c r="A491" i="1"/>
  <c r="C490" i="1"/>
  <c r="A490" i="1"/>
  <c r="C489" i="1"/>
  <c r="A489" i="1"/>
  <c r="C488" i="1"/>
  <c r="A488" i="1"/>
  <c r="C487" i="1"/>
  <c r="A487" i="1"/>
  <c r="C486" i="1"/>
  <c r="A486" i="1"/>
  <c r="C485" i="1"/>
  <c r="A485" i="1"/>
  <c r="C484" i="1"/>
  <c r="A484" i="1"/>
  <c r="C483" i="1"/>
  <c r="A483" i="1"/>
  <c r="C482" i="1"/>
  <c r="A482" i="1"/>
  <c r="C481" i="1"/>
  <c r="A481" i="1"/>
  <c r="C480" i="1"/>
  <c r="A480" i="1"/>
  <c r="C479" i="1"/>
  <c r="A479" i="1"/>
  <c r="C478" i="1"/>
  <c r="A478" i="1"/>
  <c r="C477" i="1"/>
  <c r="A477" i="1"/>
  <c r="C476" i="1"/>
  <c r="A476" i="1"/>
  <c r="C475" i="1"/>
  <c r="A475" i="1"/>
  <c r="C474" i="1"/>
  <c r="A474" i="1"/>
  <c r="C473" i="1"/>
  <c r="A473" i="1"/>
  <c r="C472" i="1"/>
  <c r="A472" i="1"/>
  <c r="C471" i="1"/>
  <c r="A471" i="1"/>
  <c r="C470" i="1"/>
  <c r="A470" i="1"/>
  <c r="C469" i="1"/>
  <c r="A469" i="1"/>
  <c r="C468" i="1"/>
  <c r="A468" i="1"/>
  <c r="C467" i="1"/>
  <c r="A467" i="1"/>
  <c r="C466" i="1"/>
  <c r="A466" i="1"/>
  <c r="C465" i="1"/>
  <c r="A465" i="1"/>
  <c r="C464" i="1"/>
  <c r="A464" i="1"/>
  <c r="C463" i="1"/>
  <c r="A463" i="1"/>
  <c r="C462" i="1"/>
  <c r="A462" i="1"/>
  <c r="C461" i="1"/>
  <c r="A461" i="1"/>
  <c r="C460" i="1"/>
  <c r="A460" i="1"/>
  <c r="C459" i="1"/>
  <c r="A459" i="1"/>
  <c r="C458" i="1"/>
  <c r="A458" i="1"/>
  <c r="C457" i="1"/>
  <c r="A457" i="1"/>
  <c r="C456" i="1"/>
  <c r="A456" i="1"/>
  <c r="C455" i="1"/>
  <c r="A455" i="1"/>
  <c r="C454" i="1"/>
  <c r="A454" i="1"/>
  <c r="C453" i="1"/>
  <c r="A453" i="1"/>
  <c r="C452" i="1"/>
  <c r="A452" i="1"/>
  <c r="C451" i="1"/>
  <c r="A451" i="1"/>
  <c r="C450" i="1"/>
  <c r="A450" i="1"/>
  <c r="C449" i="1"/>
  <c r="A449" i="1"/>
  <c r="C448" i="1"/>
  <c r="A448" i="1"/>
  <c r="C447" i="1"/>
  <c r="A447" i="1"/>
  <c r="C446" i="1"/>
  <c r="A446" i="1"/>
  <c r="C445" i="1"/>
  <c r="A445" i="1"/>
  <c r="C444" i="1"/>
  <c r="A444" i="1"/>
  <c r="C443" i="1"/>
  <c r="A443" i="1"/>
  <c r="C442" i="1"/>
  <c r="A442" i="1"/>
  <c r="C441" i="1"/>
  <c r="A441" i="1"/>
  <c r="C440" i="1"/>
  <c r="A440" i="1"/>
  <c r="C439" i="1"/>
  <c r="A439" i="1"/>
  <c r="C438" i="1"/>
  <c r="A438" i="1"/>
  <c r="C437" i="1"/>
  <c r="A437" i="1"/>
  <c r="C436" i="1"/>
  <c r="A436" i="1"/>
  <c r="C435" i="1"/>
  <c r="A435" i="1"/>
  <c r="C434" i="1"/>
  <c r="A434" i="1"/>
  <c r="C433" i="1"/>
  <c r="A433" i="1"/>
  <c r="C432" i="1"/>
  <c r="A432" i="1"/>
  <c r="C431" i="1"/>
  <c r="A431" i="1"/>
  <c r="C430" i="1"/>
  <c r="A430" i="1"/>
  <c r="D429" i="1"/>
  <c r="C429" i="1"/>
  <c r="A429" i="1"/>
  <c r="C428" i="1"/>
  <c r="A428" i="1"/>
  <c r="C427" i="1"/>
  <c r="A427" i="1"/>
  <c r="C426" i="1"/>
  <c r="A426" i="1"/>
  <c r="C425" i="1"/>
  <c r="A425" i="1"/>
  <c r="C424" i="1"/>
  <c r="A424" i="1"/>
  <c r="C423" i="1"/>
  <c r="A423" i="1"/>
  <c r="C422" i="1"/>
  <c r="A422" i="1"/>
  <c r="C421" i="1"/>
  <c r="A421" i="1"/>
  <c r="C420" i="1"/>
  <c r="A420" i="1"/>
  <c r="C419" i="1"/>
  <c r="A419" i="1"/>
  <c r="C418" i="1"/>
  <c r="A418" i="1"/>
  <c r="A417" i="1"/>
  <c r="C416" i="1"/>
  <c r="A416" i="1"/>
  <c r="C415" i="1"/>
  <c r="A415" i="1"/>
  <c r="C414" i="1"/>
  <c r="A414" i="1"/>
  <c r="C413" i="1"/>
  <c r="A413" i="1"/>
  <c r="C412" i="1"/>
  <c r="A412" i="1"/>
  <c r="G411" i="1"/>
  <c r="E411" i="1"/>
  <c r="D411" i="1"/>
  <c r="C411" i="1"/>
  <c r="A411" i="1"/>
  <c r="E410" i="1"/>
  <c r="D410" i="1"/>
  <c r="C410" i="1"/>
  <c r="A410" i="1"/>
  <c r="E409" i="1"/>
  <c r="D409" i="1"/>
  <c r="C409" i="1"/>
  <c r="A409" i="1"/>
  <c r="E408" i="1"/>
  <c r="D408" i="1"/>
  <c r="C408" i="1"/>
  <c r="A408" i="1"/>
  <c r="E407" i="1"/>
  <c r="D407" i="1"/>
  <c r="C407" i="1"/>
  <c r="A407" i="1"/>
  <c r="G406" i="1"/>
  <c r="E406" i="1"/>
  <c r="D406" i="1"/>
  <c r="C406" i="1"/>
  <c r="A406" i="1"/>
  <c r="E405" i="1"/>
  <c r="D405" i="1"/>
  <c r="C405" i="1"/>
  <c r="A405" i="1"/>
  <c r="G404" i="1"/>
  <c r="E404" i="1"/>
  <c r="D404" i="1"/>
  <c r="C404" i="1"/>
  <c r="A404" i="1"/>
  <c r="E403" i="1"/>
  <c r="D403" i="1"/>
  <c r="C403" i="1"/>
  <c r="A403" i="1"/>
  <c r="E402" i="1"/>
  <c r="D402" i="1"/>
  <c r="C402" i="1"/>
  <c r="A402" i="1"/>
  <c r="C401" i="1"/>
  <c r="A401" i="1"/>
  <c r="C400" i="1"/>
  <c r="A400" i="1"/>
  <c r="C399" i="1"/>
  <c r="A399" i="1"/>
  <c r="G398" i="1"/>
  <c r="E398" i="1"/>
  <c r="D398" i="1"/>
  <c r="C398" i="1"/>
  <c r="A398" i="1"/>
  <c r="G397" i="1"/>
  <c r="E397" i="1"/>
  <c r="D397" i="1"/>
  <c r="C397" i="1"/>
  <c r="A397" i="1"/>
  <c r="G396" i="1"/>
  <c r="E396" i="1"/>
  <c r="D396" i="1"/>
  <c r="C396" i="1"/>
  <c r="A396" i="1"/>
  <c r="G395" i="1"/>
  <c r="E395" i="1"/>
  <c r="D395" i="1"/>
  <c r="C395" i="1"/>
  <c r="A395" i="1"/>
  <c r="G394" i="1"/>
  <c r="E394" i="1"/>
  <c r="D394" i="1"/>
  <c r="C394" i="1"/>
  <c r="A394" i="1"/>
  <c r="G393" i="1"/>
  <c r="E393" i="1"/>
  <c r="D393" i="1"/>
  <c r="C393" i="1"/>
  <c r="A393" i="1"/>
  <c r="G392" i="1"/>
  <c r="E392" i="1"/>
  <c r="D392" i="1"/>
  <c r="C392" i="1"/>
  <c r="A392" i="1"/>
  <c r="G391" i="1"/>
  <c r="E391" i="1"/>
  <c r="D391" i="1"/>
  <c r="C391" i="1"/>
  <c r="A391" i="1"/>
  <c r="E390" i="1"/>
  <c r="D390" i="1"/>
  <c r="C390" i="1"/>
  <c r="A390" i="1"/>
  <c r="E389" i="1"/>
  <c r="D389" i="1"/>
  <c r="C389" i="1"/>
  <c r="A389" i="1"/>
  <c r="E388" i="1"/>
  <c r="D388" i="1"/>
  <c r="C388" i="1"/>
  <c r="A388" i="1"/>
  <c r="G387" i="1"/>
  <c r="E387" i="1"/>
  <c r="D387" i="1"/>
  <c r="C387" i="1"/>
  <c r="A387" i="1"/>
  <c r="G386" i="1"/>
  <c r="E386" i="1"/>
  <c r="D386" i="1"/>
  <c r="C386" i="1"/>
  <c r="A386" i="1"/>
  <c r="G385" i="1"/>
  <c r="E385" i="1"/>
  <c r="D385" i="1"/>
  <c r="C385" i="1"/>
  <c r="A385" i="1"/>
  <c r="G384" i="1"/>
  <c r="E384" i="1"/>
  <c r="D384" i="1"/>
  <c r="C384" i="1"/>
  <c r="A384" i="1"/>
  <c r="G383" i="1"/>
  <c r="E383" i="1"/>
  <c r="D383" i="1"/>
  <c r="C383" i="1"/>
  <c r="A383" i="1"/>
  <c r="G382" i="1"/>
  <c r="E382" i="1"/>
  <c r="D382" i="1"/>
  <c r="C382" i="1"/>
  <c r="A382" i="1"/>
  <c r="G381" i="1"/>
  <c r="E381" i="1"/>
  <c r="D381" i="1"/>
  <c r="C381" i="1"/>
  <c r="A381" i="1"/>
  <c r="G380" i="1"/>
  <c r="E380" i="1"/>
  <c r="D380" i="1"/>
  <c r="C380" i="1"/>
  <c r="A380" i="1"/>
  <c r="E379" i="1"/>
  <c r="D379" i="1"/>
  <c r="C379" i="1"/>
  <c r="A379" i="1"/>
  <c r="E378" i="1"/>
  <c r="D378" i="1"/>
  <c r="C378" i="1"/>
  <c r="A378" i="1"/>
  <c r="C377" i="1"/>
  <c r="A377" i="1"/>
  <c r="C376" i="1"/>
  <c r="A376" i="1"/>
  <c r="E375" i="1"/>
  <c r="D375" i="1"/>
  <c r="C375" i="1"/>
  <c r="A375" i="1"/>
  <c r="E374" i="1"/>
  <c r="D374" i="1"/>
  <c r="C374" i="1"/>
  <c r="A374" i="1"/>
  <c r="E373" i="1"/>
  <c r="D373" i="1"/>
  <c r="C373" i="1"/>
  <c r="A373" i="1"/>
  <c r="E372" i="1"/>
  <c r="D372" i="1"/>
  <c r="C372" i="1"/>
  <c r="A372" i="1"/>
  <c r="E371" i="1"/>
  <c r="D371" i="1"/>
  <c r="C371" i="1"/>
  <c r="A371" i="1"/>
  <c r="E370" i="1"/>
  <c r="D370" i="1"/>
  <c r="C370" i="1"/>
  <c r="A370" i="1"/>
  <c r="E369" i="1"/>
  <c r="D369" i="1"/>
  <c r="C369" i="1"/>
  <c r="A369" i="1"/>
  <c r="E368" i="1"/>
  <c r="D368" i="1"/>
  <c r="C368" i="1"/>
  <c r="A368" i="1"/>
  <c r="G367" i="1"/>
  <c r="E367" i="1"/>
  <c r="D367" i="1"/>
  <c r="C367" i="1"/>
  <c r="A367" i="1"/>
  <c r="G366" i="1"/>
  <c r="E366" i="1"/>
  <c r="D366" i="1"/>
  <c r="C366" i="1"/>
  <c r="A366" i="1"/>
  <c r="E365" i="1"/>
  <c r="D365" i="1"/>
  <c r="C365" i="1"/>
  <c r="A365" i="1"/>
  <c r="G364" i="1"/>
  <c r="E364" i="1"/>
  <c r="D364" i="1"/>
  <c r="C364" i="1"/>
  <c r="A364" i="1"/>
  <c r="G363" i="1"/>
  <c r="E363" i="1"/>
  <c r="D363" i="1"/>
  <c r="C363" i="1"/>
  <c r="A363" i="1"/>
  <c r="G362" i="1"/>
  <c r="E362" i="1"/>
  <c r="D362" i="1"/>
  <c r="C362" i="1"/>
  <c r="A362" i="1"/>
  <c r="E361" i="1"/>
  <c r="D361" i="1"/>
  <c r="C361" i="1"/>
  <c r="A361" i="1"/>
  <c r="G360" i="1"/>
  <c r="E360" i="1"/>
  <c r="D360" i="1"/>
  <c r="C360" i="1"/>
  <c r="A360" i="1"/>
  <c r="G359" i="1"/>
  <c r="E359" i="1"/>
  <c r="D359" i="1"/>
  <c r="C359" i="1"/>
  <c r="A359" i="1"/>
  <c r="G358" i="1"/>
  <c r="E358" i="1"/>
  <c r="D358" i="1"/>
  <c r="C358" i="1"/>
  <c r="A358" i="1"/>
  <c r="G357" i="1"/>
  <c r="E357" i="1"/>
  <c r="D357" i="1"/>
  <c r="C357" i="1"/>
  <c r="A357" i="1"/>
  <c r="G356" i="1"/>
  <c r="E356" i="1"/>
  <c r="D356" i="1"/>
  <c r="C356" i="1"/>
  <c r="A356" i="1"/>
  <c r="G355" i="1"/>
  <c r="E355" i="1"/>
  <c r="D355" i="1"/>
  <c r="C355" i="1"/>
  <c r="A355" i="1"/>
  <c r="G354" i="1"/>
  <c r="E354" i="1"/>
  <c r="D354" i="1"/>
  <c r="C354" i="1"/>
  <c r="A354" i="1"/>
  <c r="G353" i="1"/>
  <c r="E353" i="1"/>
  <c r="D353" i="1"/>
  <c r="C353" i="1"/>
  <c r="A353" i="1"/>
  <c r="G352" i="1"/>
  <c r="E352" i="1"/>
  <c r="D352" i="1"/>
  <c r="C352" i="1"/>
  <c r="A352" i="1"/>
  <c r="G351" i="1"/>
  <c r="E351" i="1"/>
  <c r="D351" i="1"/>
  <c r="C351" i="1"/>
  <c r="A351" i="1"/>
  <c r="G350" i="1"/>
  <c r="E350" i="1"/>
  <c r="D350" i="1"/>
  <c r="C350" i="1"/>
  <c r="A350" i="1"/>
  <c r="G349" i="1"/>
  <c r="E349" i="1"/>
  <c r="D349" i="1"/>
  <c r="C349" i="1"/>
  <c r="A349" i="1"/>
  <c r="G348" i="1"/>
  <c r="E348" i="1"/>
  <c r="D348" i="1"/>
  <c r="C348" i="1"/>
  <c r="A348" i="1"/>
  <c r="E347" i="1"/>
  <c r="D347" i="1"/>
  <c r="C347" i="1"/>
  <c r="A347" i="1"/>
  <c r="E346" i="1"/>
  <c r="D346" i="1"/>
  <c r="C346" i="1"/>
  <c r="A346" i="1"/>
  <c r="E345" i="1"/>
  <c r="D345" i="1"/>
  <c r="C345" i="1"/>
  <c r="A345" i="1"/>
  <c r="E344" i="1"/>
  <c r="D344" i="1"/>
  <c r="C344" i="1"/>
  <c r="A344" i="1"/>
  <c r="E343" i="1"/>
  <c r="D343" i="1"/>
  <c r="C343" i="1"/>
  <c r="A343" i="1"/>
  <c r="E342" i="1"/>
  <c r="D342" i="1"/>
  <c r="C342" i="1"/>
  <c r="A342" i="1"/>
  <c r="E341" i="1"/>
  <c r="D341" i="1"/>
  <c r="C341" i="1"/>
  <c r="A341" i="1"/>
  <c r="E340" i="1"/>
  <c r="D340" i="1"/>
  <c r="C340" i="1"/>
  <c r="A340" i="1"/>
  <c r="E339" i="1"/>
  <c r="D339" i="1"/>
  <c r="C339" i="1"/>
  <c r="A339" i="1"/>
  <c r="E338" i="1"/>
  <c r="D338" i="1"/>
  <c r="C338" i="1"/>
  <c r="A338" i="1"/>
  <c r="E337" i="1"/>
  <c r="D337" i="1"/>
  <c r="C337" i="1"/>
  <c r="A337" i="1"/>
  <c r="E336" i="1"/>
  <c r="D336" i="1"/>
  <c r="C336" i="1"/>
  <c r="A336" i="1"/>
  <c r="E335" i="1"/>
  <c r="D335" i="1"/>
  <c r="C335" i="1"/>
  <c r="A335" i="1"/>
  <c r="G334" i="1"/>
  <c r="E334" i="1"/>
  <c r="D334" i="1"/>
  <c r="C334" i="1"/>
  <c r="A334" i="1"/>
  <c r="G333" i="1"/>
  <c r="E333" i="1"/>
  <c r="D333" i="1"/>
  <c r="C333" i="1"/>
  <c r="A333" i="1"/>
  <c r="G332" i="1"/>
  <c r="E332" i="1"/>
  <c r="D332" i="1"/>
  <c r="C332" i="1"/>
  <c r="A332" i="1"/>
  <c r="G331" i="1"/>
  <c r="E331" i="1"/>
  <c r="D331" i="1"/>
  <c r="C331" i="1"/>
  <c r="A331" i="1"/>
  <c r="G330" i="1"/>
  <c r="E330" i="1"/>
  <c r="D330" i="1"/>
  <c r="C330" i="1"/>
  <c r="A330" i="1"/>
  <c r="G329" i="1"/>
  <c r="E329" i="1"/>
  <c r="D329" i="1"/>
  <c r="C329" i="1"/>
  <c r="A329" i="1"/>
  <c r="G328" i="1"/>
  <c r="E328" i="1"/>
  <c r="D328" i="1"/>
  <c r="C328" i="1"/>
  <c r="A328" i="1"/>
  <c r="G327" i="1"/>
  <c r="E327" i="1"/>
  <c r="D327" i="1"/>
  <c r="C327" i="1"/>
  <c r="A327" i="1"/>
  <c r="G326" i="1"/>
  <c r="E326" i="1"/>
  <c r="D326" i="1"/>
  <c r="C326" i="1"/>
  <c r="A326" i="1"/>
  <c r="G325" i="1"/>
  <c r="E325" i="1"/>
  <c r="D325" i="1"/>
  <c r="C325" i="1"/>
  <c r="A325" i="1"/>
  <c r="G324" i="1"/>
  <c r="E324" i="1"/>
  <c r="D324" i="1"/>
  <c r="C324" i="1"/>
  <c r="A324" i="1"/>
  <c r="E323" i="1"/>
  <c r="D323" i="1"/>
  <c r="C323" i="1"/>
  <c r="A323" i="1"/>
  <c r="E322" i="1"/>
  <c r="D322" i="1"/>
  <c r="C322" i="1"/>
  <c r="A322" i="1"/>
  <c r="E321" i="1"/>
  <c r="D321" i="1"/>
  <c r="C321" i="1"/>
  <c r="A321" i="1"/>
  <c r="G320" i="1"/>
  <c r="E320" i="1"/>
  <c r="D320" i="1"/>
  <c r="C320" i="1"/>
  <c r="A320" i="1"/>
  <c r="E319" i="1"/>
  <c r="D319" i="1"/>
  <c r="C319" i="1"/>
  <c r="A319" i="1"/>
  <c r="E318" i="1"/>
  <c r="D318" i="1"/>
  <c r="C318" i="1"/>
  <c r="A318" i="1"/>
  <c r="G317" i="1"/>
  <c r="E317" i="1"/>
  <c r="D317" i="1"/>
  <c r="C317" i="1"/>
  <c r="A317" i="1"/>
  <c r="G316" i="1"/>
  <c r="E316" i="1"/>
  <c r="D316" i="1"/>
  <c r="C316" i="1"/>
  <c r="A316" i="1"/>
  <c r="E315" i="1"/>
  <c r="D315" i="1"/>
  <c r="C315" i="1"/>
  <c r="A315" i="1"/>
  <c r="G314" i="1"/>
  <c r="E314" i="1"/>
  <c r="D314" i="1"/>
  <c r="C314" i="1"/>
  <c r="A314" i="1"/>
  <c r="G313" i="1"/>
  <c r="E313" i="1"/>
  <c r="D313" i="1"/>
  <c r="C313" i="1"/>
  <c r="A313" i="1"/>
  <c r="G312" i="1"/>
  <c r="E312" i="1"/>
  <c r="D312" i="1"/>
  <c r="C312" i="1"/>
  <c r="A312" i="1"/>
  <c r="G311" i="1"/>
  <c r="E311" i="1"/>
  <c r="D311" i="1"/>
  <c r="C311" i="1"/>
  <c r="A311" i="1"/>
  <c r="E310" i="1"/>
  <c r="D310" i="1"/>
  <c r="C310" i="1"/>
  <c r="A310" i="1"/>
  <c r="E309" i="1"/>
  <c r="D309" i="1"/>
  <c r="C309" i="1"/>
  <c r="A309" i="1"/>
  <c r="E308" i="1"/>
  <c r="D308" i="1"/>
  <c r="C308" i="1"/>
  <c r="A308" i="1"/>
  <c r="E307" i="1"/>
  <c r="D307" i="1"/>
  <c r="C307" i="1"/>
  <c r="A307" i="1"/>
  <c r="E306" i="1"/>
  <c r="D306" i="1"/>
  <c r="C306" i="1"/>
  <c r="A306" i="1"/>
  <c r="E305" i="1"/>
  <c r="D305" i="1"/>
  <c r="C305" i="1"/>
  <c r="A305" i="1"/>
  <c r="G304" i="1"/>
  <c r="E304" i="1"/>
  <c r="D304" i="1"/>
  <c r="C304" i="1"/>
  <c r="A304" i="1"/>
  <c r="G303" i="1"/>
  <c r="E303" i="1"/>
  <c r="D303" i="1"/>
  <c r="C303" i="1"/>
  <c r="A303" i="1"/>
  <c r="G302" i="1"/>
  <c r="E302" i="1"/>
  <c r="D302" i="1"/>
  <c r="C302" i="1"/>
  <c r="A302" i="1"/>
  <c r="G301" i="1"/>
  <c r="E301" i="1"/>
  <c r="D301" i="1"/>
  <c r="C301" i="1"/>
  <c r="A301" i="1"/>
  <c r="E300" i="1"/>
  <c r="D300" i="1"/>
  <c r="C300" i="1"/>
  <c r="A300" i="1"/>
  <c r="G299" i="1"/>
  <c r="E299" i="1"/>
  <c r="D299" i="1"/>
  <c r="C299" i="1"/>
  <c r="A299" i="1"/>
  <c r="E298" i="1"/>
  <c r="D298" i="1"/>
  <c r="C298" i="1"/>
  <c r="A298" i="1"/>
  <c r="E297" i="1"/>
  <c r="D297" i="1"/>
  <c r="C297" i="1"/>
  <c r="A297" i="1"/>
  <c r="G296" i="1"/>
  <c r="E296" i="1"/>
  <c r="D296" i="1"/>
  <c r="C296" i="1"/>
  <c r="A296" i="1"/>
  <c r="E295" i="1"/>
  <c r="D295" i="1"/>
  <c r="C295" i="1"/>
  <c r="A295" i="1"/>
  <c r="G294" i="1"/>
  <c r="E294" i="1"/>
  <c r="D294" i="1"/>
  <c r="C294" i="1"/>
  <c r="A294" i="1"/>
  <c r="G293" i="1"/>
  <c r="E293" i="1"/>
  <c r="D293" i="1"/>
  <c r="C293" i="1"/>
  <c r="A293" i="1"/>
  <c r="G292" i="1"/>
  <c r="E292" i="1"/>
  <c r="D292" i="1"/>
  <c r="C292" i="1"/>
  <c r="A292" i="1"/>
  <c r="G291" i="1"/>
  <c r="E291" i="1"/>
  <c r="D291" i="1"/>
  <c r="C291" i="1"/>
  <c r="A291" i="1"/>
  <c r="G290" i="1"/>
  <c r="E290" i="1"/>
  <c r="D290" i="1"/>
  <c r="C290" i="1"/>
  <c r="A290" i="1"/>
  <c r="G289" i="1"/>
  <c r="E289" i="1"/>
  <c r="D289" i="1"/>
  <c r="C289" i="1"/>
  <c r="A289" i="1"/>
  <c r="G288" i="1"/>
  <c r="E288" i="1"/>
  <c r="D288" i="1"/>
  <c r="C288" i="1"/>
  <c r="A288" i="1"/>
  <c r="G287" i="1"/>
  <c r="E287" i="1"/>
  <c r="D287" i="1"/>
  <c r="C287" i="1"/>
  <c r="A287" i="1"/>
  <c r="G286" i="1"/>
  <c r="E286" i="1"/>
  <c r="D286" i="1"/>
  <c r="C286" i="1"/>
  <c r="A286" i="1"/>
  <c r="G285" i="1"/>
  <c r="E285" i="1"/>
  <c r="D285" i="1"/>
  <c r="C285" i="1"/>
  <c r="A285" i="1"/>
  <c r="E284" i="1"/>
  <c r="D284" i="1"/>
  <c r="C284" i="1"/>
  <c r="A284" i="1"/>
  <c r="E283" i="1"/>
  <c r="D283" i="1"/>
  <c r="C283" i="1"/>
  <c r="A283" i="1"/>
  <c r="E282" i="1"/>
  <c r="D282" i="1"/>
  <c r="C282" i="1"/>
  <c r="A282" i="1"/>
  <c r="E281" i="1"/>
  <c r="D281" i="1"/>
  <c r="C281" i="1"/>
  <c r="A281" i="1"/>
  <c r="E280" i="1"/>
  <c r="G280" i="1" s="1"/>
  <c r="D280" i="1"/>
  <c r="C280" i="1"/>
  <c r="A280" i="1"/>
  <c r="E279" i="1"/>
  <c r="G279" i="1" s="1"/>
  <c r="D279" i="1"/>
  <c r="C279" i="1"/>
  <c r="A279" i="1"/>
  <c r="E278" i="1"/>
  <c r="G278" i="1" s="1"/>
  <c r="D278" i="1"/>
  <c r="C278" i="1"/>
  <c r="A278" i="1"/>
  <c r="C277" i="1"/>
  <c r="A277" i="1"/>
  <c r="C276" i="1"/>
  <c r="A276" i="1"/>
  <c r="E275" i="1"/>
  <c r="D275" i="1"/>
  <c r="C275" i="1"/>
  <c r="A275" i="1"/>
  <c r="E274" i="1"/>
  <c r="D274" i="1"/>
  <c r="D175" i="1" s="1"/>
  <c r="D174" i="1" s="1"/>
  <c r="C274" i="1"/>
  <c r="A274" i="1"/>
  <c r="G273" i="1"/>
  <c r="E273" i="1"/>
  <c r="D273" i="1"/>
  <c r="C273" i="1"/>
  <c r="A273" i="1"/>
  <c r="G272" i="1"/>
  <c r="E272" i="1"/>
  <c r="D272" i="1"/>
  <c r="C272" i="1"/>
  <c r="A272" i="1"/>
  <c r="D271" i="1"/>
  <c r="C271" i="1"/>
  <c r="A271" i="1"/>
  <c r="E270" i="1"/>
  <c r="D270" i="1"/>
  <c r="C270" i="1"/>
  <c r="A270" i="1"/>
  <c r="G269" i="1"/>
  <c r="E269" i="1"/>
  <c r="D269" i="1"/>
  <c r="C269" i="1"/>
  <c r="A269" i="1"/>
  <c r="G268" i="1"/>
  <c r="E268" i="1"/>
  <c r="D268" i="1"/>
  <c r="C268" i="1"/>
  <c r="A268" i="1"/>
  <c r="D267" i="1"/>
  <c r="C267" i="1"/>
  <c r="A267" i="1"/>
  <c r="E266" i="1"/>
  <c r="D266" i="1"/>
  <c r="C266" i="1"/>
  <c r="A266" i="1"/>
  <c r="G265" i="1"/>
  <c r="E265" i="1"/>
  <c r="D265" i="1"/>
  <c r="C265" i="1"/>
  <c r="A265" i="1"/>
  <c r="G264" i="1"/>
  <c r="E264" i="1"/>
  <c r="D264" i="1"/>
  <c r="C264" i="1"/>
  <c r="A264" i="1"/>
  <c r="G263" i="1"/>
  <c r="E263" i="1"/>
  <c r="D263" i="1"/>
  <c r="C263" i="1"/>
  <c r="A263" i="1"/>
  <c r="G262" i="1"/>
  <c r="E262" i="1"/>
  <c r="D262" i="1"/>
  <c r="C262" i="1"/>
  <c r="A262" i="1"/>
  <c r="E261" i="1"/>
  <c r="D261" i="1"/>
  <c r="C261" i="1"/>
  <c r="A261" i="1"/>
  <c r="G260" i="1"/>
  <c r="E260" i="1"/>
  <c r="D260" i="1"/>
  <c r="C260" i="1"/>
  <c r="A260" i="1"/>
  <c r="G259" i="1"/>
  <c r="E259" i="1"/>
  <c r="D259" i="1"/>
  <c r="C259" i="1"/>
  <c r="A259" i="1"/>
  <c r="G258" i="1"/>
  <c r="E258" i="1"/>
  <c r="D258" i="1"/>
  <c r="C258" i="1"/>
  <c r="A258" i="1"/>
  <c r="G257" i="1"/>
  <c r="E257" i="1"/>
  <c r="D257" i="1"/>
  <c r="C257" i="1"/>
  <c r="A257" i="1"/>
  <c r="G256" i="1"/>
  <c r="E256" i="1"/>
  <c r="D256" i="1"/>
  <c r="C256" i="1"/>
  <c r="A256" i="1"/>
  <c r="G255" i="1"/>
  <c r="E255" i="1"/>
  <c r="D255" i="1"/>
  <c r="C255" i="1"/>
  <c r="A255" i="1"/>
  <c r="G254" i="1"/>
  <c r="E254" i="1"/>
  <c r="D254" i="1"/>
  <c r="C254" i="1"/>
  <c r="A254" i="1"/>
  <c r="E253" i="1"/>
  <c r="D253" i="1"/>
  <c r="C253" i="1"/>
  <c r="A253" i="1"/>
  <c r="C252" i="1"/>
  <c r="A252" i="1"/>
  <c r="E251" i="1"/>
  <c r="D251" i="1"/>
  <c r="C251" i="1"/>
  <c r="A251" i="1"/>
  <c r="C250" i="1"/>
  <c r="A250" i="1"/>
  <c r="C249" i="1"/>
  <c r="A249" i="1"/>
  <c r="E248" i="1"/>
  <c r="D248" i="1"/>
  <c r="C248" i="1"/>
  <c r="A248" i="1"/>
  <c r="E247" i="1"/>
  <c r="D247" i="1"/>
  <c r="C247" i="1"/>
  <c r="A247" i="1"/>
  <c r="E246" i="1"/>
  <c r="D246" i="1"/>
  <c r="C246" i="1"/>
  <c r="A246" i="1"/>
  <c r="E245" i="1"/>
  <c r="D245" i="1"/>
  <c r="C245" i="1"/>
  <c r="A245" i="1"/>
  <c r="E244" i="1"/>
  <c r="D244" i="1"/>
  <c r="C244" i="1"/>
  <c r="A244" i="1"/>
  <c r="E243" i="1"/>
  <c r="D243" i="1"/>
  <c r="C243" i="1"/>
  <c r="A243" i="1"/>
  <c r="E242" i="1"/>
  <c r="D242" i="1"/>
  <c r="C242" i="1"/>
  <c r="A242" i="1"/>
  <c r="E241" i="1"/>
  <c r="D241" i="1"/>
  <c r="C241" i="1"/>
  <c r="A241" i="1"/>
  <c r="E240" i="1"/>
  <c r="D240" i="1"/>
  <c r="C240" i="1"/>
  <c r="A240" i="1"/>
  <c r="E239" i="1"/>
  <c r="D239" i="1"/>
  <c r="C239" i="1"/>
  <c r="A239" i="1"/>
  <c r="G238" i="1"/>
  <c r="E238" i="1"/>
  <c r="D238" i="1"/>
  <c r="C238" i="1"/>
  <c r="A238" i="1"/>
  <c r="G237" i="1"/>
  <c r="E237" i="1"/>
  <c r="D237" i="1"/>
  <c r="C237" i="1"/>
  <c r="A237" i="1"/>
  <c r="G236" i="1"/>
  <c r="E236" i="1"/>
  <c r="D236" i="1"/>
  <c r="C236" i="1"/>
  <c r="A236" i="1"/>
  <c r="G235" i="1"/>
  <c r="E235" i="1"/>
  <c r="D235" i="1"/>
  <c r="C235" i="1"/>
  <c r="A235" i="1"/>
  <c r="G234" i="1"/>
  <c r="E234" i="1"/>
  <c r="D234" i="1"/>
  <c r="C234" i="1"/>
  <c r="A234" i="1"/>
  <c r="G233" i="1"/>
  <c r="E233" i="1"/>
  <c r="D233" i="1"/>
  <c r="C233" i="1"/>
  <c r="A233" i="1"/>
  <c r="G232" i="1"/>
  <c r="E232" i="1"/>
  <c r="D232" i="1"/>
  <c r="C232" i="1"/>
  <c r="A232" i="1"/>
  <c r="G231" i="1"/>
  <c r="E231" i="1"/>
  <c r="D231" i="1"/>
  <c r="C231" i="1"/>
  <c r="A231" i="1"/>
  <c r="G230" i="1"/>
  <c r="E230" i="1"/>
  <c r="D230" i="1"/>
  <c r="C230" i="1"/>
  <c r="A230" i="1"/>
  <c r="G229" i="1"/>
  <c r="E229" i="1"/>
  <c r="D229" i="1"/>
  <c r="C229" i="1"/>
  <c r="A229" i="1"/>
  <c r="G228" i="1"/>
  <c r="E228" i="1"/>
  <c r="D228" i="1"/>
  <c r="C228" i="1"/>
  <c r="A228" i="1"/>
  <c r="G227" i="1"/>
  <c r="E227" i="1"/>
  <c r="D227" i="1"/>
  <c r="C227" i="1"/>
  <c r="A227" i="1"/>
  <c r="G226" i="1"/>
  <c r="E226" i="1"/>
  <c r="D226" i="1"/>
  <c r="C226" i="1"/>
  <c r="A226" i="1"/>
  <c r="G225" i="1"/>
  <c r="E225" i="1"/>
  <c r="D225" i="1"/>
  <c r="C225" i="1"/>
  <c r="A225" i="1"/>
  <c r="G224" i="1"/>
  <c r="E224" i="1"/>
  <c r="D224" i="1"/>
  <c r="C224" i="1"/>
  <c r="A224" i="1"/>
  <c r="E223" i="1"/>
  <c r="D223" i="1"/>
  <c r="C223" i="1"/>
  <c r="A223" i="1"/>
  <c r="E222" i="1"/>
  <c r="D222" i="1"/>
  <c r="C222" i="1"/>
  <c r="A222" i="1"/>
  <c r="C221" i="1"/>
  <c r="A221" i="1"/>
  <c r="E220" i="1"/>
  <c r="D220" i="1"/>
  <c r="C220" i="1"/>
  <c r="A220" i="1"/>
  <c r="C219" i="1"/>
  <c r="A219" i="1"/>
  <c r="E218" i="1"/>
  <c r="D218" i="1"/>
  <c r="C218" i="1"/>
  <c r="A218" i="1"/>
  <c r="G217" i="1"/>
  <c r="E217" i="1"/>
  <c r="D217" i="1"/>
  <c r="C217" i="1"/>
  <c r="A217" i="1"/>
  <c r="E216" i="1"/>
  <c r="D216" i="1"/>
  <c r="C216" i="1"/>
  <c r="A216" i="1"/>
  <c r="G215" i="1"/>
  <c r="C215" i="1"/>
  <c r="A215" i="1"/>
  <c r="E214" i="1"/>
  <c r="D214" i="1"/>
  <c r="C214" i="1"/>
  <c r="A214" i="1"/>
  <c r="E213" i="1"/>
  <c r="D213" i="1"/>
  <c r="C213" i="1"/>
  <c r="A213" i="1"/>
  <c r="E212" i="1"/>
  <c r="D212" i="1"/>
  <c r="C212" i="1"/>
  <c r="A212" i="1"/>
  <c r="E211" i="1"/>
  <c r="D211" i="1"/>
  <c r="C211" i="1"/>
  <c r="A211" i="1"/>
  <c r="E210" i="1"/>
  <c r="D210" i="1"/>
  <c r="C210" i="1"/>
  <c r="A210" i="1"/>
  <c r="E209" i="1"/>
  <c r="D209" i="1"/>
  <c r="C209" i="1"/>
  <c r="A209" i="1"/>
  <c r="E208" i="1"/>
  <c r="D208" i="1"/>
  <c r="C208" i="1"/>
  <c r="A208" i="1"/>
  <c r="G207" i="1"/>
  <c r="C207" i="1"/>
  <c r="A207" i="1"/>
  <c r="G206" i="1"/>
  <c r="C206" i="1"/>
  <c r="A206" i="1"/>
  <c r="G205" i="1"/>
  <c r="C205" i="1"/>
  <c r="A205" i="1"/>
  <c r="E204" i="1"/>
  <c r="D204" i="1"/>
  <c r="C204" i="1"/>
  <c r="A204" i="1"/>
  <c r="E203" i="1"/>
  <c r="D203" i="1"/>
  <c r="C203" i="1"/>
  <c r="A203" i="1"/>
  <c r="E202" i="1"/>
  <c r="D202" i="1"/>
  <c r="C202" i="1"/>
  <c r="A202" i="1"/>
  <c r="E201" i="1"/>
  <c r="D201" i="1"/>
  <c r="C201" i="1"/>
  <c r="A201" i="1"/>
  <c r="E200" i="1"/>
  <c r="D200" i="1"/>
  <c r="C200" i="1"/>
  <c r="A200" i="1"/>
  <c r="E199" i="1"/>
  <c r="D199" i="1"/>
  <c r="C199" i="1"/>
  <c r="A199" i="1"/>
  <c r="E198" i="1"/>
  <c r="D198" i="1"/>
  <c r="C198" i="1"/>
  <c r="A198" i="1"/>
  <c r="E197" i="1"/>
  <c r="D197" i="1"/>
  <c r="C197" i="1"/>
  <c r="A197" i="1"/>
  <c r="E196" i="1"/>
  <c r="D196" i="1"/>
  <c r="C196" i="1"/>
  <c r="A196" i="1"/>
  <c r="E195" i="1"/>
  <c r="D195" i="1"/>
  <c r="C195" i="1"/>
  <c r="A195" i="1"/>
  <c r="E194" i="1"/>
  <c r="D194" i="1"/>
  <c r="C194" i="1"/>
  <c r="A194" i="1"/>
  <c r="E193" i="1"/>
  <c r="D193" i="1"/>
  <c r="C193" i="1"/>
  <c r="A193" i="1"/>
  <c r="E192" i="1"/>
  <c r="D192" i="1"/>
  <c r="C192" i="1"/>
  <c r="A192" i="1"/>
  <c r="G191" i="1"/>
  <c r="E191" i="1"/>
  <c r="D191" i="1"/>
  <c r="C191" i="1"/>
  <c r="A191" i="1"/>
  <c r="G190" i="1"/>
  <c r="E190" i="1"/>
  <c r="D190" i="1"/>
  <c r="C190" i="1"/>
  <c r="A190" i="1"/>
  <c r="G189" i="1"/>
  <c r="E189" i="1"/>
  <c r="D189" i="1"/>
  <c r="C189" i="1"/>
  <c r="A189" i="1"/>
  <c r="G188" i="1"/>
  <c r="E188" i="1"/>
  <c r="D188" i="1"/>
  <c r="C188" i="1"/>
  <c r="A188" i="1"/>
  <c r="G187" i="1"/>
  <c r="E187" i="1"/>
  <c r="D187" i="1"/>
  <c r="C187" i="1"/>
  <c r="A187" i="1"/>
  <c r="G186" i="1"/>
  <c r="E186" i="1"/>
  <c r="D186" i="1"/>
  <c r="C186" i="1"/>
  <c r="A186" i="1"/>
  <c r="G185" i="1"/>
  <c r="E185" i="1"/>
  <c r="D185" i="1"/>
  <c r="C185" i="1"/>
  <c r="A185" i="1"/>
  <c r="G184" i="1"/>
  <c r="E184" i="1"/>
  <c r="D184" i="1"/>
  <c r="C184" i="1"/>
  <c r="A184" i="1"/>
  <c r="G183" i="1"/>
  <c r="E183" i="1"/>
  <c r="D183" i="1"/>
  <c r="C183" i="1"/>
  <c r="A183" i="1"/>
  <c r="G182" i="1"/>
  <c r="E182" i="1"/>
  <c r="D182" i="1"/>
  <c r="C182" i="1"/>
  <c r="A182" i="1"/>
  <c r="G181" i="1"/>
  <c r="E181" i="1"/>
  <c r="D181" i="1"/>
  <c r="C181" i="1"/>
  <c r="A181" i="1"/>
  <c r="E180" i="1"/>
  <c r="D180" i="1"/>
  <c r="C180" i="1"/>
  <c r="A180" i="1"/>
  <c r="E179" i="1"/>
  <c r="D179" i="1"/>
  <c r="C179" i="1"/>
  <c r="A179" i="1"/>
  <c r="E178" i="1"/>
  <c r="D178" i="1"/>
  <c r="C178" i="1"/>
  <c r="A178" i="1"/>
  <c r="C177" i="1"/>
  <c r="A177" i="1"/>
  <c r="C176" i="1"/>
  <c r="A176" i="1"/>
  <c r="C175" i="1"/>
  <c r="A175" i="1"/>
  <c r="C174" i="1"/>
  <c r="A174" i="1"/>
  <c r="C168" i="1"/>
  <c r="A168" i="1"/>
  <c r="C167" i="1"/>
  <c r="A167" i="1"/>
  <c r="C166" i="1"/>
  <c r="A166" i="1"/>
  <c r="C165" i="1"/>
  <c r="A165" i="1"/>
  <c r="C164" i="1"/>
  <c r="A164" i="1"/>
  <c r="C163" i="1"/>
  <c r="A163" i="1"/>
  <c r="C162" i="1"/>
  <c r="A162" i="1"/>
  <c r="C161" i="1"/>
  <c r="A161" i="1"/>
  <c r="C160" i="1"/>
  <c r="A160" i="1"/>
  <c r="C159" i="1"/>
  <c r="A159" i="1"/>
  <c r="C158" i="1"/>
  <c r="A158" i="1"/>
  <c r="C157" i="1"/>
  <c r="A157" i="1"/>
  <c r="C156" i="1"/>
  <c r="A156" i="1"/>
  <c r="C155" i="1"/>
  <c r="A155" i="1"/>
  <c r="C154" i="1"/>
  <c r="A154" i="1"/>
  <c r="C153" i="1"/>
  <c r="A153" i="1"/>
  <c r="C152" i="1"/>
  <c r="A152" i="1"/>
  <c r="C151" i="1"/>
  <c r="A151" i="1"/>
  <c r="C150" i="1"/>
  <c r="A150" i="1"/>
  <c r="C149" i="1"/>
  <c r="A149" i="1"/>
  <c r="C148" i="1"/>
  <c r="A148" i="1"/>
  <c r="C147" i="1"/>
  <c r="A147" i="1"/>
  <c r="C146" i="1"/>
  <c r="A146" i="1"/>
  <c r="C145" i="1"/>
  <c r="A145" i="1"/>
  <c r="C144" i="1"/>
  <c r="A144" i="1"/>
  <c r="C143" i="1"/>
  <c r="A143" i="1"/>
  <c r="C142" i="1"/>
  <c r="A142" i="1"/>
  <c r="C141" i="1"/>
  <c r="A141" i="1"/>
  <c r="C140" i="1"/>
  <c r="A140" i="1"/>
  <c r="C139" i="1"/>
  <c r="A139" i="1"/>
  <c r="C138" i="1"/>
  <c r="A138" i="1"/>
  <c r="C137" i="1"/>
  <c r="A137" i="1"/>
  <c r="C136" i="1"/>
  <c r="A136" i="1"/>
  <c r="C135" i="1"/>
  <c r="A135" i="1"/>
  <c r="C134" i="1"/>
  <c r="A134" i="1"/>
  <c r="C133" i="1"/>
  <c r="A133" i="1"/>
  <c r="C132" i="1"/>
  <c r="A132" i="1"/>
  <c r="C131" i="1"/>
  <c r="A131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C124" i="1"/>
  <c r="A124" i="1"/>
  <c r="C123" i="1"/>
  <c r="A123" i="1"/>
  <c r="C122" i="1"/>
  <c r="A122" i="1"/>
  <c r="C121" i="1"/>
  <c r="A121" i="1"/>
  <c r="C120" i="1"/>
  <c r="A120" i="1"/>
  <c r="C119" i="1"/>
  <c r="A119" i="1"/>
  <c r="C118" i="1"/>
  <c r="A118" i="1"/>
  <c r="C117" i="1"/>
  <c r="A117" i="1"/>
  <c r="C116" i="1"/>
  <c r="A116" i="1"/>
  <c r="C115" i="1"/>
  <c r="A115" i="1"/>
  <c r="C114" i="1"/>
  <c r="A114" i="1"/>
  <c r="C113" i="1"/>
  <c r="A113" i="1"/>
  <c r="C112" i="1"/>
  <c r="A112" i="1"/>
  <c r="C111" i="1"/>
  <c r="A111" i="1"/>
  <c r="C110" i="1"/>
  <c r="A110" i="1"/>
  <c r="C109" i="1"/>
  <c r="A109" i="1"/>
  <c r="C108" i="1"/>
  <c r="A108" i="1"/>
  <c r="C107" i="1"/>
  <c r="A107" i="1"/>
  <c r="C106" i="1"/>
  <c r="A106" i="1"/>
  <c r="C105" i="1"/>
  <c r="A105" i="1"/>
  <c r="C104" i="1"/>
  <c r="A104" i="1"/>
  <c r="C103" i="1"/>
  <c r="A103" i="1"/>
  <c r="C102" i="1"/>
  <c r="A102" i="1"/>
  <c r="C101" i="1"/>
  <c r="A101" i="1"/>
  <c r="C100" i="1"/>
  <c r="A100" i="1"/>
  <c r="C99" i="1"/>
  <c r="A99" i="1"/>
  <c r="C98" i="1"/>
  <c r="A98" i="1"/>
  <c r="C97" i="1"/>
  <c r="A97" i="1"/>
  <c r="C96" i="1"/>
  <c r="A96" i="1"/>
  <c r="C95" i="1"/>
  <c r="A95" i="1"/>
  <c r="C94" i="1"/>
  <c r="A94" i="1"/>
  <c r="C93" i="1"/>
  <c r="A93" i="1"/>
  <c r="C92" i="1"/>
  <c r="A92" i="1"/>
  <c r="C91" i="1"/>
  <c r="A91" i="1"/>
  <c r="C90" i="1"/>
  <c r="A90" i="1"/>
  <c r="C89" i="1"/>
  <c r="A89" i="1"/>
  <c r="C88" i="1"/>
  <c r="A88" i="1"/>
  <c r="C87" i="1"/>
  <c r="A87" i="1"/>
  <c r="C86" i="1"/>
  <c r="A86" i="1"/>
  <c r="C85" i="1"/>
  <c r="A85" i="1"/>
  <c r="C84" i="1"/>
  <c r="A84" i="1"/>
  <c r="C83" i="1"/>
  <c r="A83" i="1"/>
  <c r="C82" i="1"/>
  <c r="A82" i="1"/>
  <c r="C81" i="1"/>
  <c r="A81" i="1"/>
  <c r="C80" i="1"/>
  <c r="A80" i="1"/>
  <c r="C79" i="1"/>
  <c r="A79" i="1"/>
  <c r="C78" i="1"/>
  <c r="A78" i="1"/>
  <c r="C77" i="1"/>
  <c r="A77" i="1"/>
  <c r="C76" i="1"/>
  <c r="A76" i="1"/>
  <c r="C75" i="1"/>
  <c r="A75" i="1"/>
  <c r="C74" i="1"/>
  <c r="A74" i="1"/>
  <c r="C73" i="1"/>
  <c r="A73" i="1"/>
  <c r="C72" i="1"/>
  <c r="A72" i="1"/>
  <c r="C71" i="1"/>
  <c r="A71" i="1"/>
  <c r="C70" i="1"/>
  <c r="A70" i="1"/>
  <c r="C69" i="1"/>
  <c r="A69" i="1"/>
  <c r="C68" i="1"/>
  <c r="A68" i="1"/>
  <c r="C67" i="1"/>
  <c r="A67" i="1"/>
  <c r="C66" i="1"/>
  <c r="A66" i="1"/>
  <c r="C65" i="1"/>
  <c r="A65" i="1"/>
  <c r="C64" i="1"/>
  <c r="A64" i="1"/>
  <c r="C63" i="1"/>
  <c r="A63" i="1"/>
  <c r="C62" i="1"/>
  <c r="A62" i="1"/>
  <c r="C61" i="1"/>
  <c r="A61" i="1"/>
  <c r="C60" i="1"/>
  <c r="A60" i="1"/>
  <c r="C59" i="1"/>
  <c r="A59" i="1"/>
  <c r="C58" i="1"/>
  <c r="A58" i="1"/>
  <c r="C57" i="1"/>
  <c r="A57" i="1"/>
  <c r="C56" i="1"/>
  <c r="A56" i="1"/>
  <c r="C55" i="1"/>
  <c r="A55" i="1"/>
  <c r="E54" i="1"/>
  <c r="D54" i="1"/>
  <c r="C54" i="1"/>
  <c r="A54" i="1"/>
  <c r="E53" i="1"/>
  <c r="D53" i="1"/>
  <c r="C53" i="1"/>
  <c r="A53" i="1"/>
  <c r="E52" i="1"/>
  <c r="D52" i="1"/>
  <c r="C52" i="1"/>
  <c r="A52" i="1"/>
  <c r="E51" i="1"/>
  <c r="D51" i="1"/>
  <c r="C51" i="1"/>
  <c r="A51" i="1"/>
  <c r="E50" i="1"/>
  <c r="D50" i="1"/>
  <c r="C50" i="1"/>
  <c r="A50" i="1"/>
  <c r="E49" i="1"/>
  <c r="D49" i="1"/>
  <c r="C49" i="1"/>
  <c r="A49" i="1"/>
  <c r="E48" i="1"/>
  <c r="D48" i="1"/>
  <c r="C48" i="1"/>
  <c r="A48" i="1"/>
  <c r="E47" i="1"/>
  <c r="D47" i="1"/>
  <c r="C47" i="1"/>
  <c r="A47" i="1"/>
  <c r="G46" i="1"/>
  <c r="E46" i="1"/>
  <c r="D46" i="1"/>
  <c r="C46" i="1"/>
  <c r="A46" i="1"/>
  <c r="G45" i="1"/>
  <c r="E45" i="1"/>
  <c r="D45" i="1"/>
  <c r="C45" i="1"/>
  <c r="A45" i="1"/>
  <c r="G44" i="1"/>
  <c r="E44" i="1"/>
  <c r="D44" i="1"/>
  <c r="C44" i="1"/>
  <c r="A44" i="1"/>
  <c r="C43" i="1"/>
  <c r="A43" i="1"/>
  <c r="C42" i="1"/>
  <c r="A42" i="1"/>
  <c r="C41" i="1"/>
  <c r="A41" i="1"/>
  <c r="G40" i="1"/>
  <c r="E40" i="1"/>
  <c r="D40" i="1"/>
  <c r="C40" i="1"/>
  <c r="A40" i="1"/>
  <c r="G39" i="1"/>
  <c r="E39" i="1"/>
  <c r="D39" i="1"/>
  <c r="C39" i="1"/>
  <c r="A39" i="1"/>
  <c r="G38" i="1"/>
  <c r="E38" i="1"/>
  <c r="D38" i="1"/>
  <c r="C38" i="1"/>
  <c r="A38" i="1"/>
  <c r="G37" i="1"/>
  <c r="E37" i="1"/>
  <c r="D37" i="1"/>
  <c r="C37" i="1"/>
  <c r="A37" i="1"/>
  <c r="G36" i="1"/>
  <c r="E36" i="1"/>
  <c r="D36" i="1"/>
  <c r="C36" i="1"/>
  <c r="A36" i="1"/>
  <c r="G35" i="1"/>
  <c r="E35" i="1"/>
  <c r="D35" i="1"/>
  <c r="C35" i="1"/>
  <c r="A35" i="1"/>
  <c r="G34" i="1"/>
  <c r="E34" i="1"/>
  <c r="D34" i="1"/>
  <c r="C34" i="1"/>
  <c r="A34" i="1"/>
  <c r="G33" i="1"/>
  <c r="E33" i="1"/>
  <c r="D33" i="1"/>
  <c r="C33" i="1"/>
  <c r="A33" i="1"/>
  <c r="G32" i="1"/>
  <c r="E32" i="1"/>
  <c r="D32" i="1"/>
  <c r="C32" i="1"/>
  <c r="A32" i="1"/>
  <c r="G31" i="1"/>
  <c r="E31" i="1"/>
  <c r="D31" i="1"/>
  <c r="C31" i="1"/>
  <c r="A31" i="1"/>
  <c r="G30" i="1"/>
  <c r="E30" i="1"/>
  <c r="D30" i="1"/>
  <c r="C30" i="1"/>
  <c r="A30" i="1"/>
  <c r="G29" i="1"/>
  <c r="E29" i="1"/>
  <c r="D29" i="1"/>
  <c r="C29" i="1"/>
  <c r="A29" i="1"/>
  <c r="G28" i="1"/>
  <c r="E28" i="1"/>
  <c r="D28" i="1"/>
  <c r="C28" i="1"/>
  <c r="A28" i="1"/>
  <c r="G27" i="1"/>
  <c r="E27" i="1"/>
  <c r="D27" i="1"/>
  <c r="C27" i="1"/>
  <c r="A27" i="1"/>
  <c r="G26" i="1"/>
  <c r="E26" i="1"/>
  <c r="D26" i="1"/>
  <c r="C26" i="1"/>
  <c r="A26" i="1"/>
  <c r="G25" i="1"/>
  <c r="E25" i="1"/>
  <c r="D25" i="1"/>
  <c r="C25" i="1"/>
  <c r="A25" i="1"/>
  <c r="G24" i="1"/>
  <c r="E24" i="1"/>
  <c r="D24" i="1"/>
  <c r="C24" i="1"/>
  <c r="A24" i="1"/>
  <c r="G23" i="1"/>
  <c r="E23" i="1"/>
  <c r="D23" i="1"/>
  <c r="C23" i="1"/>
  <c r="A23" i="1"/>
  <c r="G22" i="1"/>
  <c r="E22" i="1"/>
  <c r="D22" i="1"/>
  <c r="C22" i="1"/>
  <c r="A22" i="1"/>
  <c r="G21" i="1"/>
  <c r="E21" i="1"/>
  <c r="D21" i="1"/>
  <c r="C21" i="1"/>
  <c r="A21" i="1"/>
  <c r="G20" i="1"/>
  <c r="E20" i="1"/>
  <c r="D20" i="1"/>
  <c r="C20" i="1"/>
  <c r="A20" i="1"/>
  <c r="G19" i="1"/>
  <c r="E19" i="1"/>
  <c r="D19" i="1"/>
  <c r="C19" i="1"/>
  <c r="A19" i="1"/>
  <c r="G18" i="1"/>
  <c r="E18" i="1"/>
  <c r="D18" i="1"/>
  <c r="C18" i="1"/>
  <c r="A18" i="1"/>
  <c r="G17" i="1"/>
  <c r="E17" i="1"/>
  <c r="D17" i="1"/>
  <c r="C17" i="1"/>
  <c r="A17" i="1"/>
  <c r="G16" i="1"/>
  <c r="E16" i="1"/>
  <c r="D16" i="1"/>
  <c r="C16" i="1"/>
  <c r="A16" i="1"/>
  <c r="G15" i="1"/>
  <c r="E15" i="1"/>
  <c r="D15" i="1"/>
  <c r="C15" i="1"/>
  <c r="A15" i="1"/>
  <c r="G274" i="1" l="1"/>
  <c r="E175" i="1"/>
  <c r="E13" i="1"/>
  <c r="D13" i="1"/>
  <c r="E174" i="1" l="1"/>
  <c r="G174" i="1" s="1"/>
  <c r="G175" i="1"/>
  <c r="F428" i="1"/>
  <c r="G428" i="1" s="1"/>
  <c r="F427" i="1"/>
  <c r="G427" i="1" s="1"/>
  <c r="F426" i="1"/>
  <c r="G426" i="1" s="1"/>
  <c r="F424" i="1"/>
  <c r="G424" i="1" s="1"/>
  <c r="F423" i="1"/>
  <c r="G423" i="1" s="1"/>
  <c r="F422" i="1"/>
  <c r="G422" i="1" s="1"/>
  <c r="F420" i="1"/>
  <c r="G420" i="1" s="1"/>
  <c r="F418" i="1"/>
  <c r="G418" i="1" s="1"/>
  <c r="F416" i="1"/>
  <c r="G416" i="1" s="1"/>
  <c r="F415" i="1"/>
  <c r="G415" i="1" s="1"/>
  <c r="F411" i="1"/>
  <c r="F410" i="1"/>
  <c r="F409" i="1"/>
  <c r="F408" i="1"/>
  <c r="F406" i="1"/>
  <c r="F405" i="1"/>
  <c r="F404" i="1"/>
  <c r="F402" i="1"/>
  <c r="F398" i="1"/>
  <c r="F397" i="1"/>
  <c r="F396" i="1"/>
  <c r="F395" i="1"/>
  <c r="F393" i="1"/>
  <c r="F390" i="1"/>
  <c r="F389" i="1"/>
  <c r="F387" i="1"/>
  <c r="F386" i="1"/>
  <c r="F385" i="1"/>
  <c r="F384" i="1"/>
  <c r="F383" i="1"/>
  <c r="F382" i="1"/>
  <c r="F379" i="1"/>
  <c r="F378" i="1"/>
  <c r="F375" i="1"/>
  <c r="F374" i="1"/>
  <c r="F372" i="1"/>
  <c r="F371" i="1"/>
  <c r="F370" i="1"/>
  <c r="F367" i="1"/>
  <c r="F366" i="1"/>
  <c r="F365" i="1"/>
  <c r="F364" i="1"/>
  <c r="F363" i="1"/>
  <c r="F362" i="1"/>
  <c r="F360" i="1"/>
  <c r="F359" i="1"/>
  <c r="F358" i="1"/>
  <c r="F357" i="1"/>
  <c r="F355" i="1"/>
  <c r="F354" i="1"/>
  <c r="F353" i="1"/>
  <c r="F351" i="1"/>
  <c r="F350" i="1"/>
  <c r="F347" i="1"/>
  <c r="F346" i="1"/>
  <c r="F344" i="1"/>
  <c r="F343" i="1"/>
  <c r="F342" i="1"/>
  <c r="F341" i="1"/>
  <c r="F340" i="1"/>
  <c r="F338" i="1"/>
  <c r="F337" i="1"/>
  <c r="F336" i="1"/>
  <c r="F335" i="1"/>
  <c r="F334" i="1"/>
  <c r="F333" i="1"/>
  <c r="F332" i="1"/>
  <c r="F331" i="1"/>
  <c r="F329" i="1"/>
  <c r="F328" i="1"/>
  <c r="F327" i="1"/>
  <c r="F325" i="1"/>
  <c r="F324" i="1"/>
  <c r="F323" i="1"/>
  <c r="F321" i="1"/>
  <c r="F320" i="1"/>
  <c r="F318" i="1"/>
  <c r="F317" i="1"/>
  <c r="F316" i="1"/>
  <c r="F315" i="1"/>
  <c r="F314" i="1"/>
  <c r="F313" i="1"/>
  <c r="F312" i="1"/>
  <c r="F311" i="1"/>
  <c r="F309" i="1"/>
  <c r="F307" i="1"/>
  <c r="F305" i="1"/>
  <c r="F304" i="1"/>
  <c r="F303" i="1"/>
  <c r="F302" i="1"/>
  <c r="F301" i="1"/>
  <c r="F300" i="1"/>
  <c r="F299" i="1"/>
  <c r="F297" i="1"/>
  <c r="F296" i="1"/>
  <c r="F294" i="1"/>
  <c r="F293" i="1"/>
  <c r="F291" i="1"/>
  <c r="F290" i="1"/>
  <c r="F289" i="1"/>
  <c r="F287" i="1"/>
  <c r="F286" i="1"/>
  <c r="F284" i="1"/>
  <c r="F281" i="1"/>
  <c r="F273" i="1"/>
  <c r="F272" i="1"/>
  <c r="F270" i="1"/>
  <c r="F269" i="1"/>
  <c r="F268" i="1"/>
  <c r="F266" i="1"/>
  <c r="F265" i="1"/>
  <c r="F264" i="1"/>
  <c r="F263" i="1"/>
  <c r="F262" i="1"/>
  <c r="F260" i="1"/>
  <c r="F259" i="1"/>
  <c r="F258" i="1"/>
  <c r="F256" i="1"/>
  <c r="F255" i="1"/>
  <c r="F251" i="1"/>
  <c r="F248" i="1"/>
  <c r="F247" i="1"/>
  <c r="F246" i="1"/>
  <c r="F245" i="1"/>
  <c r="F243" i="1"/>
  <c r="F242" i="1"/>
  <c r="F241" i="1"/>
  <c r="F240" i="1"/>
  <c r="F238" i="1"/>
  <c r="F237" i="1"/>
  <c r="F236" i="1"/>
  <c r="F235" i="1"/>
  <c r="F234" i="1"/>
  <c r="F232" i="1"/>
  <c r="F231" i="1"/>
  <c r="F230" i="1"/>
  <c r="F228" i="1"/>
  <c r="F227" i="1"/>
  <c r="F226" i="1"/>
  <c r="F225" i="1"/>
  <c r="F223" i="1"/>
  <c r="F222" i="1"/>
  <c r="F220" i="1"/>
  <c r="F218" i="1"/>
  <c r="F217" i="1"/>
  <c r="F214" i="1"/>
  <c r="F213" i="1"/>
  <c r="F212" i="1"/>
  <c r="F211" i="1"/>
  <c r="F210" i="1"/>
  <c r="F209" i="1"/>
  <c r="F208" i="1"/>
  <c r="F204" i="1"/>
  <c r="F202" i="1"/>
  <c r="F201" i="1"/>
  <c r="F200" i="1"/>
  <c r="F199" i="1"/>
  <c r="F198" i="1"/>
  <c r="F197" i="1"/>
  <c r="F196" i="1"/>
  <c r="F194" i="1"/>
  <c r="F193" i="1"/>
  <c r="F191" i="1"/>
  <c r="F190" i="1"/>
  <c r="F189" i="1"/>
  <c r="F187" i="1"/>
  <c r="F186" i="1"/>
  <c r="F185" i="1"/>
  <c r="F184" i="1"/>
  <c r="F182" i="1"/>
  <c r="F180" i="1"/>
  <c r="F179" i="1"/>
  <c r="F54" i="1"/>
  <c r="F52" i="1"/>
  <c r="F51" i="1"/>
  <c r="F50" i="1"/>
  <c r="F49" i="1"/>
  <c r="F48" i="1"/>
  <c r="F46" i="1"/>
  <c r="F45" i="1"/>
  <c r="F42" i="1"/>
  <c r="F40" i="1"/>
  <c r="F39" i="1"/>
  <c r="F38" i="1"/>
  <c r="F37" i="1"/>
  <c r="F36" i="1"/>
  <c r="F35" i="1"/>
  <c r="F32" i="1"/>
  <c r="F31" i="1"/>
  <c r="F29" i="1"/>
  <c r="F28" i="1"/>
  <c r="F27" i="1"/>
  <c r="F26" i="1"/>
  <c r="F25" i="1"/>
  <c r="F23" i="1"/>
  <c r="F22" i="1"/>
  <c r="F21" i="1"/>
  <c r="F19" i="1"/>
  <c r="F18" i="1"/>
  <c r="G50" i="1" l="1"/>
  <c r="G51" i="1"/>
  <c r="G209" i="1"/>
  <c r="G210" i="1"/>
  <c r="G198" i="1"/>
  <c r="G213" i="1"/>
  <c r="G49" i="1"/>
  <c r="G54" i="1"/>
  <c r="G199" i="1"/>
  <c r="G214" i="1"/>
  <c r="G48" i="1"/>
  <c r="F30" i="1"/>
  <c r="G194" i="1"/>
  <c r="G251" i="1"/>
  <c r="G193" i="1"/>
  <c r="G52" i="1"/>
  <c r="G197" i="1"/>
  <c r="G202" i="1"/>
  <c r="F233" i="1"/>
  <c r="G346" i="1"/>
  <c r="G375" i="1"/>
  <c r="G223" i="1"/>
  <c r="G365" i="1"/>
  <c r="G344" i="1"/>
  <c r="G281" i="1"/>
  <c r="G337" i="1"/>
  <c r="F330" i="1"/>
  <c r="G246" i="1"/>
  <c r="G243" i="1"/>
  <c r="G372" i="1"/>
  <c r="F306" i="1"/>
  <c r="G347" i="1"/>
  <c r="F392" i="1"/>
  <c r="G370" i="1"/>
  <c r="F285" i="1"/>
  <c r="G241" i="1"/>
  <c r="F308" i="1"/>
  <c r="G379" i="1"/>
  <c r="G402" i="1"/>
  <c r="G336" i="1"/>
  <c r="G305" i="1"/>
  <c r="G284" i="1"/>
  <c r="F326" i="1"/>
  <c r="G335" i="1"/>
  <c r="G378" i="1"/>
  <c r="G270" i="1"/>
  <c r="G315" i="1"/>
  <c r="G248" i="1"/>
  <c r="G389" i="1"/>
  <c r="G201" i="1"/>
  <c r="G410" i="1"/>
  <c r="F181" i="1"/>
  <c r="G343" i="1"/>
  <c r="G247" i="1"/>
  <c r="G208" i="1"/>
  <c r="G266" i="1"/>
  <c r="G374" i="1"/>
  <c r="G196" i="1"/>
  <c r="G342" i="1"/>
  <c r="G179" i="1"/>
  <c r="G321" i="1"/>
  <c r="F34" i="1"/>
  <c r="G323" i="1"/>
  <c r="G405" i="1"/>
  <c r="G338" i="1"/>
  <c r="G318" i="1"/>
  <c r="G212" i="1"/>
  <c r="G180" i="1"/>
  <c r="G200" i="1"/>
  <c r="G220" i="1"/>
  <c r="G242" i="1"/>
  <c r="G300" i="1"/>
  <c r="G340" i="1"/>
  <c r="G222" i="1"/>
  <c r="F44" i="1"/>
  <c r="G297" i="1"/>
  <c r="G341" i="1"/>
  <c r="G408" i="1"/>
  <c r="G211" i="1"/>
  <c r="F183" i="1"/>
  <c r="F20" i="1"/>
  <c r="F24" i="1"/>
  <c r="F369" i="1"/>
  <c r="F224" i="1"/>
  <c r="G371" i="1"/>
  <c r="F394" i="1"/>
  <c r="F188" i="1"/>
  <c r="F352" i="1"/>
  <c r="F257" i="1"/>
  <c r="F295" i="1"/>
  <c r="G204" i="1"/>
  <c r="F203" i="1"/>
  <c r="F239" i="1"/>
  <c r="G240" i="1"/>
  <c r="F261" i="1"/>
  <c r="F356" i="1"/>
  <c r="F403" i="1"/>
  <c r="F244" i="1"/>
  <c r="G245" i="1"/>
  <c r="F361" i="1"/>
  <c r="F292" i="1"/>
  <c r="F349" i="1"/>
  <c r="F298" i="1"/>
  <c r="F388" i="1"/>
  <c r="F17" i="1"/>
  <c r="F373" i="1"/>
  <c r="F192" i="1"/>
  <c r="F53" i="1"/>
  <c r="F288" i="1"/>
  <c r="F345" i="1"/>
  <c r="F47" i="1"/>
  <c r="F216" i="1"/>
  <c r="F254" i="1"/>
  <c r="F310" i="1"/>
  <c r="F407" i="1"/>
  <c r="F339" i="1"/>
  <c r="G409" i="1"/>
  <c r="G307" i="1"/>
  <c r="G390" i="1"/>
  <c r="F229" i="1"/>
  <c r="F319" i="1"/>
  <c r="G309" i="1"/>
  <c r="F322" i="1"/>
  <c r="F178" i="1"/>
  <c r="F195" i="1"/>
  <c r="G218" i="1"/>
  <c r="G322" i="1" l="1"/>
  <c r="G261" i="1"/>
  <c r="G53" i="1"/>
  <c r="G403" i="1"/>
  <c r="G47" i="1"/>
  <c r="G361" i="1"/>
  <c r="G192" i="1"/>
  <c r="G319" i="1"/>
  <c r="G373" i="1"/>
  <c r="G345" i="1"/>
  <c r="G298" i="1"/>
  <c r="G310" i="1"/>
  <c r="F33" i="1"/>
  <c r="G178" i="1"/>
  <c r="G195" i="1"/>
  <c r="G339" i="1"/>
  <c r="G239" i="1"/>
  <c r="F368" i="1"/>
  <c r="G407" i="1"/>
  <c r="G244" i="1"/>
  <c r="G203" i="1"/>
  <c r="G308" i="1"/>
  <c r="G306" i="1"/>
  <c r="G216" i="1"/>
  <c r="F391" i="1"/>
  <c r="G369" i="1"/>
  <c r="G388" i="1"/>
  <c r="G295" i="1"/>
  <c r="F16" i="1"/>
  <c r="F348" i="1"/>
  <c r="F253" i="1"/>
  <c r="F283" i="1"/>
  <c r="G253" i="1" l="1"/>
  <c r="F15" i="1"/>
  <c r="G283" i="1"/>
  <c r="F282" i="1"/>
  <c r="G368" i="1"/>
  <c r="G399" i="1"/>
  <c r="F13" i="1" l="1"/>
  <c r="G282" i="1"/>
</calcChain>
</file>

<file path=xl/sharedStrings.xml><?xml version="1.0" encoding="utf-8"?>
<sst xmlns="http://schemas.openxmlformats.org/spreadsheetml/2006/main" count="4927" uniqueCount="1146">
  <si>
    <t>Empresa:</t>
  </si>
  <si>
    <t>Corporación Municipal de Conchalí</t>
  </si>
  <si>
    <t>RUT:</t>
  </si>
  <si>
    <t>70.878.100-2</t>
  </si>
  <si>
    <t>Periodo:</t>
  </si>
  <si>
    <t>Área:</t>
  </si>
  <si>
    <t>Presupuesto de Niñez</t>
  </si>
  <si>
    <t>(moneda nacional - miles de pesos)</t>
  </si>
  <si>
    <t>Tipo:</t>
  </si>
  <si>
    <t>Ingreso</t>
  </si>
  <si>
    <t>Número de Cuenta</t>
  </si>
  <si>
    <t>Nombre Cuenta</t>
  </si>
  <si>
    <t>Presupuesto Inicial</t>
  </si>
  <si>
    <t>Presupuesto Vigente</t>
  </si>
  <si>
    <t>Total Ingresos percibidos</t>
  </si>
  <si>
    <t>Total Ingresos Por Percibir</t>
  </si>
  <si>
    <t>Gastos</t>
  </si>
  <si>
    <t>Titulo</t>
  </si>
  <si>
    <t>Sub Titulo</t>
  </si>
  <si>
    <t>Item</t>
  </si>
  <si>
    <t>Asig</t>
  </si>
  <si>
    <t>Sub Asig</t>
  </si>
  <si>
    <t>Sub Sub Asig</t>
  </si>
  <si>
    <t>CONCEPTO</t>
  </si>
  <si>
    <t>PRESUPUESTO INICIAL</t>
  </si>
  <si>
    <t>AUMENTA</t>
  </si>
  <si>
    <t>DISMINUYE</t>
  </si>
  <si>
    <t>1° MODIFICACIÓN PRESUPUESTARIA</t>
  </si>
  <si>
    <t>2° MODIFICACIÓN PRESUPUESTARIA</t>
  </si>
  <si>
    <t>3° MODIFICACIÓN PRESUPUESTARIA</t>
  </si>
  <si>
    <t>4° MODIFICACIÓN PRESUPUESTARIA</t>
  </si>
  <si>
    <t>115</t>
  </si>
  <si>
    <t>00</t>
  </si>
  <si>
    <t>000</t>
  </si>
  <si>
    <t>115.00.00.000.000.000</t>
  </si>
  <si>
    <t>INGRESOS</t>
  </si>
  <si>
    <t>03</t>
  </si>
  <si>
    <t>115.03.00.000.000.000</t>
  </si>
  <si>
    <t>C x C Tributos sobre el Uso de Bienes y la Realización de Actividades</t>
  </si>
  <si>
    <t>05</t>
  </si>
  <si>
    <t>115.05.00.000.000.000</t>
  </si>
  <si>
    <t>C x C Transferencias Corrientes</t>
  </si>
  <si>
    <t>01</t>
  </si>
  <si>
    <t>115.05.01.000.000.000</t>
  </si>
  <si>
    <t>Del Sector Privado</t>
  </si>
  <si>
    <t>001</t>
  </si>
  <si>
    <t>115.05.01.001.000.000</t>
  </si>
  <si>
    <t>115.05.01.001.001.000</t>
  </si>
  <si>
    <t>Transferencias del Sector Privado</t>
  </si>
  <si>
    <t>115.05.03.000.000.000</t>
  </si>
  <si>
    <t>De Otras Entidades Públicas</t>
  </si>
  <si>
    <t>002</t>
  </si>
  <si>
    <t>115.05.03.002.000.000</t>
  </si>
  <si>
    <t>De la Subsecretaría de Desarrollo Regional y Administrativo</t>
  </si>
  <si>
    <t>003</t>
  </si>
  <si>
    <t>115.05.03.003.000.000</t>
  </si>
  <si>
    <t>De la Subsecretaria de Educación</t>
  </si>
  <si>
    <t>115.05.03.003.001.000</t>
  </si>
  <si>
    <t>Subvención de Escolaridad</t>
  </si>
  <si>
    <t>115.05.03.003.002.000</t>
  </si>
  <si>
    <t>Otros Aportes</t>
  </si>
  <si>
    <t>115.05.03.003.003.000</t>
  </si>
  <si>
    <t>Anticipo de la Subvención de Escolaridad</t>
  </si>
  <si>
    <t>004</t>
  </si>
  <si>
    <t>115.05.03.004.000.000</t>
  </si>
  <si>
    <t>De la Junta Nacional de Jardines Infantiles</t>
  </si>
  <si>
    <t>115.05.03.004.001.000</t>
  </si>
  <si>
    <t>Convenios Educación Prebásica</t>
  </si>
  <si>
    <t>005</t>
  </si>
  <si>
    <t>115.05.03.005.000.000</t>
  </si>
  <si>
    <t>Del Servicio Nacional de Menores</t>
  </si>
  <si>
    <t>115.05.03.005.001.000</t>
  </si>
  <si>
    <t>Subvención Menores - Proteccion de la Niñez</t>
  </si>
  <si>
    <t>006</t>
  </si>
  <si>
    <t>115.05.03.006.000.000</t>
  </si>
  <si>
    <t>Del Servicio de Salud</t>
  </si>
  <si>
    <t>115.05.03.006.001.000</t>
  </si>
  <si>
    <t>Atención Primaria Ley Nº 19.378 Art. 49</t>
  </si>
  <si>
    <t>115.05.03.006.001.001</t>
  </si>
  <si>
    <t>Percapita</t>
  </si>
  <si>
    <t>115.05.03.006.001.002</t>
  </si>
  <si>
    <t>Bonos leyes area salud</t>
  </si>
  <si>
    <t>115.05.03.006.001.003</t>
  </si>
  <si>
    <t>Programas especiales de salud</t>
  </si>
  <si>
    <t>115.05.03.006.001.006</t>
  </si>
  <si>
    <t>PPV Salud Mental , alcohol y drogas RE 1079/17 y 1379/2018</t>
  </si>
  <si>
    <t>007</t>
  </si>
  <si>
    <t>115.05.03.006.001.007</t>
  </si>
  <si>
    <t>PPV canasta PAD Salud mental RE 1369/ 2018</t>
  </si>
  <si>
    <t>008</t>
  </si>
  <si>
    <t>115.05.03.006.001.008</t>
  </si>
  <si>
    <t>PPV GES COSAM RE 1314/2017 y 1370/2018</t>
  </si>
  <si>
    <t>009</t>
  </si>
  <si>
    <t>115.05.03.006.001.009</t>
  </si>
  <si>
    <t>PRESTACIONES ppi, re 1615/2018</t>
  </si>
  <si>
    <t>115.05.03.006.002.000</t>
  </si>
  <si>
    <t>Aportes Afectados</t>
  </si>
  <si>
    <t>115.05.03.006.003.000</t>
  </si>
  <si>
    <t>PPV - COSAM - SENDA</t>
  </si>
  <si>
    <t>115.05.03.006.003.001</t>
  </si>
  <si>
    <t xml:space="preserve">COSAM </t>
  </si>
  <si>
    <t>115.05.03.007.000.000</t>
  </si>
  <si>
    <t>Del Tesorero Público</t>
  </si>
  <si>
    <t>115.05.03.007.004.000</t>
  </si>
  <si>
    <t>Bonificación Adicional Ley de Incentivo al Retiro</t>
  </si>
  <si>
    <t>999</t>
  </si>
  <si>
    <t>115.05.03.007.999.000</t>
  </si>
  <si>
    <t>Otras Transferencias Corrientes del Tesoro Público</t>
  </si>
  <si>
    <t>099</t>
  </si>
  <si>
    <t>115.05.03.099.000.000</t>
  </si>
  <si>
    <t>115.05.03.099.001.000</t>
  </si>
  <si>
    <t>Bonos y Aguinaldos</t>
  </si>
  <si>
    <t>115.05.03.099.002.000</t>
  </si>
  <si>
    <t>Otras Transferencias De Otras Entidades Publicas</t>
  </si>
  <si>
    <t>101</t>
  </si>
  <si>
    <t>115.05.03.101.000.000</t>
  </si>
  <si>
    <t>De la Municipalidad a Servicios Incorporados a su Gestión</t>
  </si>
  <si>
    <t>115.05.03.101.001.000</t>
  </si>
  <si>
    <t>Subvención Municipal Corriente</t>
  </si>
  <si>
    <t>115.05.03.101.002.000</t>
  </si>
  <si>
    <t>Subvención Municipal Extraordinaria</t>
  </si>
  <si>
    <t>115.05.03.101.002.001</t>
  </si>
  <si>
    <t>Subvencion salud</t>
  </si>
  <si>
    <t>115.05.03.101.002.002</t>
  </si>
  <si>
    <t>subvencion Bienestar Personal de Salud</t>
  </si>
  <si>
    <t>115.05.03.101.002.003</t>
  </si>
  <si>
    <t xml:space="preserve">Farmacia Comunal </t>
  </si>
  <si>
    <t>07</t>
  </si>
  <si>
    <t>115.07.00.000.000.000</t>
  </si>
  <si>
    <t>C x C Ingresos de Operación</t>
  </si>
  <si>
    <t>115.07.01.000.000.000</t>
  </si>
  <si>
    <t>Venta de Bienes</t>
  </si>
  <si>
    <t>02</t>
  </si>
  <si>
    <t>115.07.02.000.000.000</t>
  </si>
  <si>
    <t>Venta de Servicios</t>
  </si>
  <si>
    <t>08</t>
  </si>
  <si>
    <t>115.08.00.000.000.000</t>
  </si>
  <si>
    <t>C x C Otros Ingresos Corrientes</t>
  </si>
  <si>
    <t>115.08.01.000.000.000</t>
  </si>
  <si>
    <t>Recuperaciones y Reembolsos por Licencias Médicas</t>
  </si>
  <si>
    <t>115.08.01.001.000.000</t>
  </si>
  <si>
    <t>Reembolso Art. 4 Ley N °19.345 y Ley Nº 19.117 Art. Único</t>
  </si>
  <si>
    <t>115.08.01.001.001.000</t>
  </si>
  <si>
    <t>115.08.01.002.000.000</t>
  </si>
  <si>
    <t>Recuperaciones Art. 12 Ley N° 18.196 y Ley 19.117 Art. Único</t>
  </si>
  <si>
    <t>115.08.01.002.001.000</t>
  </si>
  <si>
    <t>115.08.02.001.001.000</t>
  </si>
  <si>
    <t>Multas Ley de Transito</t>
  </si>
  <si>
    <t>115.08.02.001.002.000</t>
  </si>
  <si>
    <t>Multas Art.14 Nº6 Inc. 2 ley 18695  Multas Tag </t>
  </si>
  <si>
    <t>115.08.02.001.003.000</t>
  </si>
  <si>
    <t>Multas Art.42 Decreto Nº 900 de 1996 Ministerio de Obras publicas</t>
  </si>
  <si>
    <t>115.08.02.001.999.000</t>
  </si>
  <si>
    <t>Otras Multa Beneficio Municipal</t>
  </si>
  <si>
    <t>115.08.02.002.001.000</t>
  </si>
  <si>
    <t>Multa Art. 14 Nº6 inc. 1º ley nº 18.695. Equipos de Registro</t>
  </si>
  <si>
    <t>115.08.02.002.002.000</t>
  </si>
  <si>
    <t>Multa Art. 14 Nº6 inc 2º ley nº18.695. Multas Tag</t>
  </si>
  <si>
    <t>115.08.02.002.003.000</t>
  </si>
  <si>
    <t>Multa Art. 42  decreto nº 900 de 1996. Ministerio de obras publicas </t>
  </si>
  <si>
    <t>115.08.02.002.999.000</t>
  </si>
  <si>
    <t>Otras Multas de Beneficio Fondo Comun Municipal</t>
  </si>
  <si>
    <t>99</t>
  </si>
  <si>
    <t>115.08.99.000.000.000</t>
  </si>
  <si>
    <t>Otros</t>
  </si>
  <si>
    <t>115.08.99.999.000.000</t>
  </si>
  <si>
    <t>115.08.99.999.001.000</t>
  </si>
  <si>
    <t>Otros Ingresos</t>
  </si>
  <si>
    <t>115.08.99.999.001.001</t>
  </si>
  <si>
    <t>Docentes asistenciales</t>
  </si>
  <si>
    <t>115.08.99.999.001.002</t>
  </si>
  <si>
    <t xml:space="preserve">Ingresos autogenerados </t>
  </si>
  <si>
    <t>115.08.99.999.001.003</t>
  </si>
  <si>
    <t>bienestar</t>
  </si>
  <si>
    <t>115.08.99.999.002.000</t>
  </si>
  <si>
    <t>Ingresos Operaciones Años Anteriores</t>
  </si>
  <si>
    <t>115.08.99.999.003.000</t>
  </si>
  <si>
    <t>Ingresos Farmacia Municipal</t>
  </si>
  <si>
    <t>12</t>
  </si>
  <si>
    <t>115.12.00.000.000.000</t>
  </si>
  <si>
    <t xml:space="preserve">CxC Recuperación de prestamos </t>
  </si>
  <si>
    <t>10</t>
  </si>
  <si>
    <t>115.12.10.000.000.000</t>
  </si>
  <si>
    <t xml:space="preserve">Ingresos por percibir </t>
  </si>
  <si>
    <t>13</t>
  </si>
  <si>
    <t>115.13.00.000.000.000</t>
  </si>
  <si>
    <t>CxC Transferencias para Gastos de Capital</t>
  </si>
  <si>
    <t>115.13.01.000.000.000</t>
  </si>
  <si>
    <t>115.13.03.000.000.000</t>
  </si>
  <si>
    <t>115.13.03.004.000.000</t>
  </si>
  <si>
    <t>De la Subsecretaría de Educación</t>
  </si>
  <si>
    <t>115.13.03.004.001.000</t>
  </si>
  <si>
    <t>Infraestructura Educacional</t>
  </si>
  <si>
    <t>115.13.03.004.002.000</t>
  </si>
  <si>
    <t>115.13.03.099.000.000</t>
  </si>
  <si>
    <t>15</t>
  </si>
  <si>
    <t>115.15.00.000.000.000</t>
  </si>
  <si>
    <t>Saldo Inicial de Caja</t>
  </si>
  <si>
    <t>115.15.01.000.000.000</t>
  </si>
  <si>
    <t>GASTOS</t>
  </si>
  <si>
    <t>ITEM PRESUPUESTARIO</t>
  </si>
  <si>
    <t>215</t>
  </si>
  <si>
    <t>215.00.00.000.000.000</t>
  </si>
  <si>
    <t>21</t>
  </si>
  <si>
    <t>215.21.00.000.000.000</t>
  </si>
  <si>
    <t>C x P Gastos en Personal</t>
  </si>
  <si>
    <t>215.21.01.000.000.000</t>
  </si>
  <si>
    <t>Personal de Planta</t>
  </si>
  <si>
    <t>215.21.01.001.000.000</t>
  </si>
  <si>
    <t>Sueldos y Sobresueldos</t>
  </si>
  <si>
    <t>215.21.01.001.001.000</t>
  </si>
  <si>
    <t>Sueldos base</t>
  </si>
  <si>
    <t>215.21.01.001.002.000</t>
  </si>
  <si>
    <t>Asignación de Antigüedad</t>
  </si>
  <si>
    <t>215.21.01.001.003.000</t>
  </si>
  <si>
    <t>Asignación Profesional</t>
  </si>
  <si>
    <t>215.21.01.001.008.000</t>
  </si>
  <si>
    <t>Asignación de Nivelación</t>
  </si>
  <si>
    <t>215.21.01.001.009.000</t>
  </si>
  <si>
    <t>Asignaciones Especiales</t>
  </si>
  <si>
    <t>010</t>
  </si>
  <si>
    <t>215.21.01.001.010.000</t>
  </si>
  <si>
    <t>Asignación Pérdida de Caja</t>
  </si>
  <si>
    <t>011</t>
  </si>
  <si>
    <t>215.21.01.001.011.000</t>
  </si>
  <si>
    <t>Asignación de Movilización, art. 97, letra b), Ley Nº 18.883</t>
  </si>
  <si>
    <t>014</t>
  </si>
  <si>
    <t>215.21.01.001.014.000</t>
  </si>
  <si>
    <t>Asignaciones Compensatorias</t>
  </si>
  <si>
    <t>015</t>
  </si>
  <si>
    <t>215.21.01.001.015.000</t>
  </si>
  <si>
    <t>Asignaciones Sustitutivas</t>
  </si>
  <si>
    <t>019</t>
  </si>
  <si>
    <t>215.21.01.001.019.000</t>
  </si>
  <si>
    <t>Asignación de Responsabilidad</t>
  </si>
  <si>
    <t>027</t>
  </si>
  <si>
    <t>215.21.01.001.027.000</t>
  </si>
  <si>
    <t>Asignación de Estimulo Personal Médico Diurno</t>
  </si>
  <si>
    <t>028</t>
  </si>
  <si>
    <t>215.21.01.001.028.000</t>
  </si>
  <si>
    <t>Asignación de Estímulo Personal Médico y Profesores</t>
  </si>
  <si>
    <t>031</t>
  </si>
  <si>
    <t>215.21.01.001.031.000</t>
  </si>
  <si>
    <t>Asignación de Experiencia Calificada</t>
  </si>
  <si>
    <t>032</t>
  </si>
  <si>
    <t>215.21.01.001.032.000</t>
  </si>
  <si>
    <t>Asignación de Reforzamiento Profesional Diurno</t>
  </si>
  <si>
    <t>044</t>
  </si>
  <si>
    <t>215.21.01.001.044.000</t>
  </si>
  <si>
    <t>Asignaciòn de Atenciòn Primaria Municipal</t>
  </si>
  <si>
    <t>046</t>
  </si>
  <si>
    <t>215.21.01.001.046.000</t>
  </si>
  <si>
    <t>Asignación de Experiencia</t>
  </si>
  <si>
    <t>047</t>
  </si>
  <si>
    <t>215.21.01.001.047.000</t>
  </si>
  <si>
    <t>Asignación por Tramo de Desarrollo Profesional</t>
  </si>
  <si>
    <t>048</t>
  </si>
  <si>
    <t>215.21.01.001.048.000</t>
  </si>
  <si>
    <t>Asignación de Reconocimiento por Docencia en Establecimientos de Alta Concentración de Alumnos Prioritarios</t>
  </si>
  <si>
    <t>049</t>
  </si>
  <si>
    <t>215.21.01.001.049.000</t>
  </si>
  <si>
    <t>Asignación de Responsabilidad Directiva y Asignación de Responsabilidad Técnico-Pedagógica</t>
  </si>
  <si>
    <t>050</t>
  </si>
  <si>
    <t>215.21.01.001.050.000</t>
  </si>
  <si>
    <t>Bonificación de Reconocimiento Profesional</t>
  </si>
  <si>
    <t>051</t>
  </si>
  <si>
    <t>215.21.01.001.051.000</t>
  </si>
  <si>
    <t>Bonificación de Excelencia Académica</t>
  </si>
  <si>
    <t>215.21.01.001.999.000</t>
  </si>
  <si>
    <t>Otras Asignaciones</t>
  </si>
  <si>
    <t>215.21.01.002.000.000</t>
  </si>
  <si>
    <t>Aportes del Empleador</t>
  </si>
  <si>
    <t>215.21.01.002.001.000</t>
  </si>
  <si>
    <t>A Servicios de Bienestar</t>
  </si>
  <si>
    <t>215.21.01.002.002.000</t>
  </si>
  <si>
    <t>Otras Cotizaciones Previsionales</t>
  </si>
  <si>
    <t>215.21.01.003.000.000</t>
  </si>
  <si>
    <t>Asignaciones por Desempeño</t>
  </si>
  <si>
    <t>215.21.01.003.001.000</t>
  </si>
  <si>
    <t>Desempeño Institucional</t>
  </si>
  <si>
    <t>215.21.01.003.002.000</t>
  </si>
  <si>
    <t>Desempeño Colectivo</t>
  </si>
  <si>
    <t>215.21.01.003.003.000</t>
  </si>
  <si>
    <t>Desempeño Individual</t>
  </si>
  <si>
    <t>215.21.01.004.000.000</t>
  </si>
  <si>
    <t>Remuneraciones Variables</t>
  </si>
  <si>
    <t>215.21.01.004.002.000</t>
  </si>
  <si>
    <t>Asignación de Estímulo Jornadas Prioritarias</t>
  </si>
  <si>
    <t>215.21.01.004.003.000</t>
  </si>
  <si>
    <t>Asignación Articulo 3 ° Ley N ° 19.264</t>
  </si>
  <si>
    <t>215.21.01.004.004.000</t>
  </si>
  <si>
    <t>Asignación por Desempeño de Funciones Críticas</t>
  </si>
  <si>
    <t>215.21.01.004.005.000</t>
  </si>
  <si>
    <t>Trabajos Extraordinarios</t>
  </si>
  <si>
    <t>215.21.01.004.006.000</t>
  </si>
  <si>
    <t>Comisiones de Servicios en el País</t>
  </si>
  <si>
    <t>215.21.01.004.007.000</t>
  </si>
  <si>
    <t>Comisiones de Servicios en el Exterior</t>
  </si>
  <si>
    <t>215.21.01.005.000.000</t>
  </si>
  <si>
    <t>Aguinaldos y Bonos</t>
  </si>
  <si>
    <t>215.21.01.005.001.000</t>
  </si>
  <si>
    <t>Aguinaldos</t>
  </si>
  <si>
    <t>215.21.01.005.002.000</t>
  </si>
  <si>
    <t>Bono de Escolaridad</t>
  </si>
  <si>
    <t>215.21.01.005.003.000</t>
  </si>
  <si>
    <t>Bonos Especiales</t>
  </si>
  <si>
    <t>215.21.01.005.004.000</t>
  </si>
  <si>
    <t>Bonificación Adicional al Bono de Escolaridad</t>
  </si>
  <si>
    <t>215.21.02.000.000.000</t>
  </si>
  <si>
    <t>Personal a Contrata</t>
  </si>
  <si>
    <t>215.21.02.001.000.000</t>
  </si>
  <si>
    <t>215.21.02.001.001.000</t>
  </si>
  <si>
    <t>215.21.02.001.002.000</t>
  </si>
  <si>
    <t>215.21.02.001.003.000</t>
  </si>
  <si>
    <t>215.21.02.001.004.000</t>
  </si>
  <si>
    <t>Asignación de Zona</t>
  </si>
  <si>
    <t>215.21.02.001.007.000</t>
  </si>
  <si>
    <t>Asignaciones del D.L. Nº 3.551, de 1981</t>
  </si>
  <si>
    <t>215.21.02.001.008.000</t>
  </si>
  <si>
    <t>215.21.02.001.009.000</t>
  </si>
  <si>
    <t>215.21.02.001.010.000</t>
  </si>
  <si>
    <t>Asignación de Pérdida de Caja</t>
  </si>
  <si>
    <t>215.21.02.001.011.000</t>
  </si>
  <si>
    <t>Asignación de Movilización</t>
  </si>
  <si>
    <t>013</t>
  </si>
  <si>
    <t>215.21.02.001.013.000</t>
  </si>
  <si>
    <t>215.21.02.001.014.000</t>
  </si>
  <si>
    <t>018</t>
  </si>
  <si>
    <t>215.21.02.001.018.000</t>
  </si>
  <si>
    <t>026</t>
  </si>
  <si>
    <t>215.21.02.001.026.000</t>
  </si>
  <si>
    <t>Asignación de Estímulo Personal Médico Diurno</t>
  </si>
  <si>
    <t>215.21.02.001.027.000</t>
  </si>
  <si>
    <t>Asignacion de estimulo Personal Medico y Profesores</t>
  </si>
  <si>
    <t>215.21.02.001.028.000</t>
  </si>
  <si>
    <t>Asignación Artículo 7° Ley N° 19.112</t>
  </si>
  <si>
    <t>029</t>
  </si>
  <si>
    <t>215.21.02.001.029.000</t>
  </si>
  <si>
    <t>Asignación de Estímulo por Falencia</t>
  </si>
  <si>
    <t>030</t>
  </si>
  <si>
    <t>215.21.02.001.030.000</t>
  </si>
  <si>
    <t>215.21.02.001.031.000</t>
  </si>
  <si>
    <t>036</t>
  </si>
  <si>
    <t>215.21.02.001.036.000</t>
  </si>
  <si>
    <t>Asignación Única</t>
  </si>
  <si>
    <t>037</t>
  </si>
  <si>
    <t>215.21.02.001.037.000</t>
  </si>
  <si>
    <t>Asignación Zonas Extremas</t>
  </si>
  <si>
    <t>042</t>
  </si>
  <si>
    <t>215.21.02.001.042.000</t>
  </si>
  <si>
    <t>Asignación de Atención Primaria Municipal</t>
  </si>
  <si>
    <t>215.21.02.001.044.000</t>
  </si>
  <si>
    <t>045</t>
  </si>
  <si>
    <t>215.21.02.001.045.000</t>
  </si>
  <si>
    <t>215.21.02.001.046.000</t>
  </si>
  <si>
    <t>215.21.02.001.047.000</t>
  </si>
  <si>
    <t>Asignación por Responsabilidad Directiva y Asignación de Responsabilidad Técnico-Pedagógica</t>
  </si>
  <si>
    <t>215.21.02.001.048.000</t>
  </si>
  <si>
    <t>Bonificación por Reconocimiento Profesional</t>
  </si>
  <si>
    <t>215.21.02.001.049.000</t>
  </si>
  <si>
    <t>215.21.02.001.999.000</t>
  </si>
  <si>
    <t>215.21.02.002.000.000</t>
  </si>
  <si>
    <t>215.21.02.002.001.000</t>
  </si>
  <si>
    <t>215.21.02.002.002.000</t>
  </si>
  <si>
    <t>215.21.02.003.000.000</t>
  </si>
  <si>
    <t>215.21.02.003.001.000</t>
  </si>
  <si>
    <t>215.21.02.003.002.000</t>
  </si>
  <si>
    <t>215.21.02.003.003.000</t>
  </si>
  <si>
    <t>215.21.02.004.000.000</t>
  </si>
  <si>
    <t>215.21.02.004.002.000</t>
  </si>
  <si>
    <t>215.21.02.004.003.000</t>
  </si>
  <si>
    <t>Asignación Artículo 3º Ley Nº 19.264</t>
  </si>
  <si>
    <t>215.21.02.004.004.000</t>
  </si>
  <si>
    <t>215.21.02.004.005.000</t>
  </si>
  <si>
    <t>215.21.02.004.006.000</t>
  </si>
  <si>
    <t>215.21.02.004.007.000</t>
  </si>
  <si>
    <t>215.21.02.005.000.000</t>
  </si>
  <si>
    <t>215.21.02.005.001.000</t>
  </si>
  <si>
    <t>215.21.02.005.002.000</t>
  </si>
  <si>
    <t>Bonos de Escolaridad</t>
  </si>
  <si>
    <t>215.21.02.005.003.000</t>
  </si>
  <si>
    <t>215.21.02.005.004.000</t>
  </si>
  <si>
    <t>215.21.03.000.000.000</t>
  </si>
  <si>
    <t>Otras Remuneraciones</t>
  </si>
  <si>
    <t>215.21.03.001.000.000</t>
  </si>
  <si>
    <t>Honorarios a Suma Alzada Personas Naturales</t>
  </si>
  <si>
    <t>215.21.03.001.001.000</t>
  </si>
  <si>
    <t>215.21.03.002.000.000</t>
  </si>
  <si>
    <t>Honorarios Asimilados a Grados</t>
  </si>
  <si>
    <t>215.21.03.003.000.000</t>
  </si>
  <si>
    <t>Jornales</t>
  </si>
  <si>
    <t>215.21.03.004.000.000</t>
  </si>
  <si>
    <t>Remuneraciones Reguladas por el Código del Trabajo</t>
  </si>
  <si>
    <t>215.21.03.004.001.000</t>
  </si>
  <si>
    <t>Sueldos (Código del Trabajo)</t>
  </si>
  <si>
    <t>215.21.03.004.002.000</t>
  </si>
  <si>
    <t>Aportes del Empleador (Código del Trabajo)</t>
  </si>
  <si>
    <t>215.21.03.004.003.000</t>
  </si>
  <si>
    <t>Remuneraciones Variables (Código del Trabajo)</t>
  </si>
  <si>
    <t>215.21.03.004.004.000</t>
  </si>
  <si>
    <t>Aguinaldos y Bonos (Código del Trabajo)</t>
  </si>
  <si>
    <t>215.21.03.005.000.000</t>
  </si>
  <si>
    <t>Suplencias y Reemplazos</t>
  </si>
  <si>
    <t>215.21.03.005.001.000</t>
  </si>
  <si>
    <t>215.21.03.006.000.000</t>
  </si>
  <si>
    <t>Personal a Trato y/o Temporal</t>
  </si>
  <si>
    <t>215.21.03.007.000.000</t>
  </si>
  <si>
    <t>Alumnos en Prácticas</t>
  </si>
  <si>
    <t>215.21.03.999.000.000</t>
  </si>
  <si>
    <t>Otras</t>
  </si>
  <si>
    <t>215.21.03.999.001.000</t>
  </si>
  <si>
    <t>Asignación Art. 1, Ley Nº 19.464</t>
  </si>
  <si>
    <t>215.21.03.999.999.000</t>
  </si>
  <si>
    <t>04</t>
  </si>
  <si>
    <t>215.21.04.000.000.000</t>
  </si>
  <si>
    <t>Otros Gastos en Personal</t>
  </si>
  <si>
    <t>215.21.04.001.000.000</t>
  </si>
  <si>
    <t>Asignación de Traslado</t>
  </si>
  <si>
    <t>215.21.04.001.001.000</t>
  </si>
  <si>
    <t>Asignación por Cambio de Residencia, Art. 97, letra c), Ley Nº 18.883</t>
  </si>
  <si>
    <t>215.21.04.003.000.000</t>
  </si>
  <si>
    <t>Dietas a Juntas, Consejos y Comisiones</t>
  </si>
  <si>
    <t>215.21.04.003.003.000</t>
  </si>
  <si>
    <t>Otros Gastos</t>
  </si>
  <si>
    <t>22</t>
  </si>
  <si>
    <t>215.22.00.000.000.000</t>
  </si>
  <si>
    <t>C x P Bienes y Servicios de Consumo</t>
  </si>
  <si>
    <t>215.22.01.000.000.000</t>
  </si>
  <si>
    <t>Alimentos y Bebidas</t>
  </si>
  <si>
    <t>215.22.01.001.000.000</t>
  </si>
  <si>
    <t>Para Personas</t>
  </si>
  <si>
    <t>215.22.01.001.001.000</t>
  </si>
  <si>
    <t>Alimentos y Bebidas Para Personas</t>
  </si>
  <si>
    <t>215.22.01.002.000.000</t>
  </si>
  <si>
    <t>Para Animales</t>
  </si>
  <si>
    <t>215.22.01.002.001.000</t>
  </si>
  <si>
    <t>Alimentos para animales</t>
  </si>
  <si>
    <t>215.22.02.000.000.000</t>
  </si>
  <si>
    <t>Textiles, Vestuario y Calzado</t>
  </si>
  <si>
    <t>215.22.02.001.000.000</t>
  </si>
  <si>
    <t>Textiles y Acabados Textiles</t>
  </si>
  <si>
    <t>215.22.02.002.000.000</t>
  </si>
  <si>
    <t>Vestuario, Accesorios y Prendas Diversas</t>
  </si>
  <si>
    <t>215.22.02.002.001.000</t>
  </si>
  <si>
    <t>215.22.02.003.000.000</t>
  </si>
  <si>
    <t>Calzado</t>
  </si>
  <si>
    <t>215.22.02.003.001.000</t>
  </si>
  <si>
    <t>215.22.03.000.000.000</t>
  </si>
  <si>
    <t>Combustibles y Lubricantes</t>
  </si>
  <si>
    <t>215.22.03.001.000.000</t>
  </si>
  <si>
    <t>Combustible para Vehículos</t>
  </si>
  <si>
    <t>215.22.03.001.001.000</t>
  </si>
  <si>
    <t>Para Vehículos</t>
  </si>
  <si>
    <t>215.22.03.002.000.000</t>
  </si>
  <si>
    <t>Para Maquinarias, Equipos de Producción, Tracción y Elevación</t>
  </si>
  <si>
    <t>215.22.03.002.001.000</t>
  </si>
  <si>
    <t>215.22.03.003.000.000</t>
  </si>
  <si>
    <t>Para Calefacción</t>
  </si>
  <si>
    <t>215.22.03.003.001.000</t>
  </si>
  <si>
    <t>215.22.03.999.000.000</t>
  </si>
  <si>
    <t>Para Otros</t>
  </si>
  <si>
    <t>215.22.03.999.001.000</t>
  </si>
  <si>
    <t>215.22.04.000.000.000</t>
  </si>
  <si>
    <t>Materiales de Uso o Consumo</t>
  </si>
  <si>
    <t>215.22.04.001.000.000</t>
  </si>
  <si>
    <t>Materiales de Oficina</t>
  </si>
  <si>
    <t>215.22.04.001.001.000</t>
  </si>
  <si>
    <t>215.22.04.002.000.000</t>
  </si>
  <si>
    <t>Textos y Otros Materiales de Enseñanza</t>
  </si>
  <si>
    <t>215.22.04.002.001.000</t>
  </si>
  <si>
    <t>215.22.04.003.000.000</t>
  </si>
  <si>
    <t>Productos Químicos</t>
  </si>
  <si>
    <t>215.22.04.003.001.000</t>
  </si>
  <si>
    <t>215.22.04.004.000.000</t>
  </si>
  <si>
    <t>Productos Farmacéuticos</t>
  </si>
  <si>
    <t>215.22.04.004.001.000</t>
  </si>
  <si>
    <t>215.22.04.005.000.000</t>
  </si>
  <si>
    <t>Materiales y Útiles Quirúrgicos</t>
  </si>
  <si>
    <t>215.22.04.005.001.000</t>
  </si>
  <si>
    <t>215.22.04.006.000.000</t>
  </si>
  <si>
    <t>Fertilizantes, Insecticidas, Fungicidas y Otros</t>
  </si>
  <si>
    <t>215.22.04.006.001.000</t>
  </si>
  <si>
    <t>215.22.04.007.000.000</t>
  </si>
  <si>
    <t>Materiales y Útiles de Aseo</t>
  </si>
  <si>
    <t>215.22.04.007.001.000</t>
  </si>
  <si>
    <t>215.22.04.008.000.000</t>
  </si>
  <si>
    <t>Menaje para Oficina, Casino y Otros</t>
  </si>
  <si>
    <t>215.22.04.008.001.000</t>
  </si>
  <si>
    <t>215.22.04.009.000.000</t>
  </si>
  <si>
    <t>Insumos, Repuestos y Accesorios Computacionales</t>
  </si>
  <si>
    <t>215.22.04.009.001.000</t>
  </si>
  <si>
    <t>215.22.04.010.000.000</t>
  </si>
  <si>
    <t>Materiales para Mantenimiento y Reparaciones de Inmuebles</t>
  </si>
  <si>
    <t>215.22.04.010.001.000</t>
  </si>
  <si>
    <t>215.22.04.011.000.000</t>
  </si>
  <si>
    <t>Repuestos y Accesorios para Mantenimiento y Reparaciones de Vehículos</t>
  </si>
  <si>
    <t>215.22.04.011.001.000</t>
  </si>
  <si>
    <t>012</t>
  </si>
  <si>
    <t>215.22.04.012.000.000</t>
  </si>
  <si>
    <t>Otros Materiales, Repuestos y Útiles Diversos para Mantenimiento y Reparaciones</t>
  </si>
  <si>
    <t>215.22.04.012.001.000</t>
  </si>
  <si>
    <t>215.22.04.013.000.000</t>
  </si>
  <si>
    <t>Equipos Menores</t>
  </si>
  <si>
    <t>215.22.04.013.001.000</t>
  </si>
  <si>
    <t>215.22.04.999.000.000</t>
  </si>
  <si>
    <t>215.22.04.999.001.000</t>
  </si>
  <si>
    <t>Otros Materiales de Uso y Consumo</t>
  </si>
  <si>
    <t>215.22.05.000.000.000</t>
  </si>
  <si>
    <t>Servicios Básicos</t>
  </si>
  <si>
    <t>215.22.05.001.000.000</t>
  </si>
  <si>
    <t>Electricidad</t>
  </si>
  <si>
    <t>215.22.05.001.001.000</t>
  </si>
  <si>
    <t>215.22.05.002.000.000</t>
  </si>
  <si>
    <t>Agua Potable</t>
  </si>
  <si>
    <t>215.22.05.002.001.000</t>
  </si>
  <si>
    <t>215.22.05.003.000.000</t>
  </si>
  <si>
    <t>Gas</t>
  </si>
  <si>
    <t>215.22.05.003.001.000</t>
  </si>
  <si>
    <t>215.22.05.004.000.000</t>
  </si>
  <si>
    <t>Correo</t>
  </si>
  <si>
    <t>215.22.05.004.001.000</t>
  </si>
  <si>
    <t>215.22.05.005.000.000</t>
  </si>
  <si>
    <t>Telefonía Fija</t>
  </si>
  <si>
    <t>215.22.05.005.001.000</t>
  </si>
  <si>
    <t>215.22.05.006.000.000</t>
  </si>
  <si>
    <t>Telefonía Celular</t>
  </si>
  <si>
    <t>215.22.05.006.001.000</t>
  </si>
  <si>
    <t>215.22.05.007.000.000</t>
  </si>
  <si>
    <t>Acceso a Internet</t>
  </si>
  <si>
    <t>215.22.05.007.001.000</t>
  </si>
  <si>
    <t>215.22.05.008.000.000</t>
  </si>
  <si>
    <t>Enlaces de Telecomunicaciones</t>
  </si>
  <si>
    <t>215.22.05.008.001.000</t>
  </si>
  <si>
    <t>215.22.05.999.000.000</t>
  </si>
  <si>
    <t>Otros Consumos Basicos</t>
  </si>
  <si>
    <t>215.22.05.999.001.000</t>
  </si>
  <si>
    <t>06</t>
  </si>
  <si>
    <t>215.22.06.000.000.000</t>
  </si>
  <si>
    <t>Mantenimiento y Reparaciones</t>
  </si>
  <si>
    <t>215.22.06.001.000.000</t>
  </si>
  <si>
    <t>Mantenimiento y Reparación de Edificaciones</t>
  </si>
  <si>
    <t>215.22.06.001.001.000</t>
  </si>
  <si>
    <t>215.22.06.002.000.000</t>
  </si>
  <si>
    <t>Mantenimiento y Reparación de Vehículos</t>
  </si>
  <si>
    <t>215.22.06.002.001.000</t>
  </si>
  <si>
    <t>215.22.06.003.000.000</t>
  </si>
  <si>
    <t>Mantenimiento y Reparación Mobiliarios y Otros</t>
  </si>
  <si>
    <t>215.22.06.003.001.000</t>
  </si>
  <si>
    <t>215.22.06.004.000.000</t>
  </si>
  <si>
    <t>Mantenimiento y Reparación de Máquinas y Equipos de Oficina</t>
  </si>
  <si>
    <t>215.22.06.004.001.000</t>
  </si>
  <si>
    <t>215.22.06.005.000.000</t>
  </si>
  <si>
    <t>Mantenimiento y Reparación de Maquinaria y Equipos de Producción</t>
  </si>
  <si>
    <t>215.22.06.005.001.000</t>
  </si>
  <si>
    <t>215.22.06.006.000.000</t>
  </si>
  <si>
    <t>Mantenimiento y Reparación de Otras Maquinarias y Equipos</t>
  </si>
  <si>
    <t>215.22.06.006.001.000</t>
  </si>
  <si>
    <t>215.22.06.007.000.000</t>
  </si>
  <si>
    <t>Mantenimiento y Reparación de Equipos Informáticos</t>
  </si>
  <si>
    <t>215.22.06.007.001.000</t>
  </si>
  <si>
    <t>215.22.06.999.000.000</t>
  </si>
  <si>
    <t>215.22.06.999.001.000</t>
  </si>
  <si>
    <t>Otros Mantenimientos y Reparaciones</t>
  </si>
  <si>
    <t>215.22.07.000.000.000</t>
  </si>
  <si>
    <t>Publicidad y Difusión</t>
  </si>
  <si>
    <t>215.22.07.001.000.000</t>
  </si>
  <si>
    <t>Servicios de Publicidad</t>
  </si>
  <si>
    <t>215.22.07.001.001.000</t>
  </si>
  <si>
    <t>215.22.07.002.000.000</t>
  </si>
  <si>
    <t>Servicios de Impresión</t>
  </si>
  <si>
    <t>215.22.07.002.001.000</t>
  </si>
  <si>
    <t>215.22.07.003.000.000</t>
  </si>
  <si>
    <t>Servicios de Encuadernación y Empaste</t>
  </si>
  <si>
    <t>215.22.07.003.001.000</t>
  </si>
  <si>
    <t>215.22.07.999.000.000</t>
  </si>
  <si>
    <t>215.22.07.999.001.000</t>
  </si>
  <si>
    <t>Otros Servicios Publicidad y Difusion</t>
  </si>
  <si>
    <t>215.22.08.000.000.000</t>
  </si>
  <si>
    <t>Servicios Generales</t>
  </si>
  <si>
    <t>215.22.08.001.000.000</t>
  </si>
  <si>
    <t>Servicios de Aseo</t>
  </si>
  <si>
    <t>215.22.08.001.001.000</t>
  </si>
  <si>
    <t>215.22.08.002.000.000</t>
  </si>
  <si>
    <t>Servicios de Vigilancia</t>
  </si>
  <si>
    <t>215.22.08.002.001.000</t>
  </si>
  <si>
    <t>215.22.08.003.000.000</t>
  </si>
  <si>
    <t>Servicios de Mantención de Jardines</t>
  </si>
  <si>
    <t>215.22.08.003.001.000</t>
  </si>
  <si>
    <t>215.22.08.004.000.000</t>
  </si>
  <si>
    <t>Servicios de Mantención de Alumbrado Público</t>
  </si>
  <si>
    <t>215.22.08.004.001.000</t>
  </si>
  <si>
    <t>215.22.08.005.000.000</t>
  </si>
  <si>
    <t>Servicios de Mantención de Semáforos</t>
  </si>
  <si>
    <t>215.22.08.005.001.000</t>
  </si>
  <si>
    <t>215.22.08.006.000.000</t>
  </si>
  <si>
    <t>Servicios de Mantención de Señalizaciones de Tránsito</t>
  </si>
  <si>
    <t>215.22.08.006.001.000</t>
  </si>
  <si>
    <t>215.22.08.007.000.000</t>
  </si>
  <si>
    <t>Pasajes, Fletes y Bodegajes</t>
  </si>
  <si>
    <t>215.22.08.007.001.000</t>
  </si>
  <si>
    <t>215.22.08.008.000.000</t>
  </si>
  <si>
    <t>Salas Cunas y/o Jardines Infantiles</t>
  </si>
  <si>
    <t>215.22.08.008.001.000</t>
  </si>
  <si>
    <t>215.22.08.009.000.000</t>
  </si>
  <si>
    <t>Servicios de Pago y Cobranza</t>
  </si>
  <si>
    <t>215.22.08.009.001.000</t>
  </si>
  <si>
    <t>215.22.08.010.000.000</t>
  </si>
  <si>
    <t>Servicios de Suscripción y Similares</t>
  </si>
  <si>
    <t>215.22.08.010.001.000</t>
  </si>
  <si>
    <t>215.22.08.011.000.000</t>
  </si>
  <si>
    <t>Servicios de Produccion y Desarrollo de Eventos</t>
  </si>
  <si>
    <t>215.22.08.011.001.000</t>
  </si>
  <si>
    <t>215.22.08.999.000.000</t>
  </si>
  <si>
    <t>215.22.08.999.001.000</t>
  </si>
  <si>
    <t>Otros Servicios Generales</t>
  </si>
  <si>
    <t>215.22.08.999.002.000</t>
  </si>
  <si>
    <t>Otros Gastos Servicios Generales</t>
  </si>
  <si>
    <t>09</t>
  </si>
  <si>
    <t>215.22.09.000.000.000</t>
  </si>
  <si>
    <t>Arriendos</t>
  </si>
  <si>
    <t>215.22.09.001.000.000</t>
  </si>
  <si>
    <t>Arriendo de Terrenos</t>
  </si>
  <si>
    <t>215.22.09.001.001.000</t>
  </si>
  <si>
    <t>215.22.09.002.000.000</t>
  </si>
  <si>
    <t>Arriendo de Edificios</t>
  </si>
  <si>
    <t>215.22.09.002.001.000</t>
  </si>
  <si>
    <t>215.22.09.003.000.000</t>
  </si>
  <si>
    <t>Arriendo de Vehículos</t>
  </si>
  <si>
    <t>215.22.09.003.001.000</t>
  </si>
  <si>
    <t>215.22.09.004.000.000</t>
  </si>
  <si>
    <t>Arriendo de Mobiliario y Otros</t>
  </si>
  <si>
    <t>215.22.09.004.001.000</t>
  </si>
  <si>
    <t>215.22.09.005.000.000</t>
  </si>
  <si>
    <t>Arriendo de Máquinas y Equipos</t>
  </si>
  <si>
    <t>215.22.09.005.001.000</t>
  </si>
  <si>
    <t>215.22.09.006.000.000</t>
  </si>
  <si>
    <t>Arriendo de Equipos Informáticos</t>
  </si>
  <si>
    <t>215.22.09.006.001.000</t>
  </si>
  <si>
    <t>215.22.09.999.000.000</t>
  </si>
  <si>
    <t>215.22.09.999.001.000</t>
  </si>
  <si>
    <t>Otros Arriendos</t>
  </si>
  <si>
    <t>215.22.10.000.000.000</t>
  </si>
  <si>
    <t>Servicios Financieros y de Seguros</t>
  </si>
  <si>
    <t>215.22.10.001.000.000</t>
  </si>
  <si>
    <t>Gastos Financieros por Compra y Venta de Títulos y Valores</t>
  </si>
  <si>
    <t>215.22.10.001.001.000</t>
  </si>
  <si>
    <t>215.22.10.002.000.000</t>
  </si>
  <si>
    <t>Primas y Gastos de Seguros</t>
  </si>
  <si>
    <t>215.22.10.002.001.000</t>
  </si>
  <si>
    <t>215.22.10.004.000.000</t>
  </si>
  <si>
    <t>Gastos Bancarios</t>
  </si>
  <si>
    <t>215.22.10.004.001.000</t>
  </si>
  <si>
    <t>215.22.10.999.000.000</t>
  </si>
  <si>
    <t>215.22.10.999.001.000</t>
  </si>
  <si>
    <t>11</t>
  </si>
  <si>
    <t>215.22.11.000.000.000</t>
  </si>
  <si>
    <t>Servicios Técnicos y Profesionales</t>
  </si>
  <si>
    <t>215.22.11.001.000.000</t>
  </si>
  <si>
    <t>Estudios e Investigaciones</t>
  </si>
  <si>
    <t>215.22.11.001.001.000</t>
  </si>
  <si>
    <t>215.22.11.002.000.000</t>
  </si>
  <si>
    <t>Cursos de Capacitación</t>
  </si>
  <si>
    <t>215.22.11.002.001.000</t>
  </si>
  <si>
    <t>215.22.11.003.000.000</t>
  </si>
  <si>
    <t>Servicios Informáticos</t>
  </si>
  <si>
    <t>215.22.11.003.001.000</t>
  </si>
  <si>
    <t>215.22.11.999.000.000</t>
  </si>
  <si>
    <t>215.22.11.999.001.000</t>
  </si>
  <si>
    <t>215.22.12.000.000.000</t>
  </si>
  <si>
    <t>Otros Gastos en Bienes y Servicios de Consumo</t>
  </si>
  <si>
    <t>215.22.12.002.000.000</t>
  </si>
  <si>
    <t>Gastos Menores</t>
  </si>
  <si>
    <t>215.22.12.002.001.000</t>
  </si>
  <si>
    <t>215.22.12.003.000.000</t>
  </si>
  <si>
    <t>Gastos de Representación, Protocolo y Ceremonial</t>
  </si>
  <si>
    <t>215.22.12.003.001.000</t>
  </si>
  <si>
    <t>215.22.12.004.000.000</t>
  </si>
  <si>
    <t>Intereses, Multas y Recargos</t>
  </si>
  <si>
    <t>215.22.12.004.001.000</t>
  </si>
  <si>
    <t>215.22.12.004.002.000</t>
  </si>
  <si>
    <t>Multas y Otros Subsecretaria de Educación</t>
  </si>
  <si>
    <t>215.22.12.004.003.000</t>
  </si>
  <si>
    <t>Multas y Otros SSMN</t>
  </si>
  <si>
    <t>215.22.12.005.000.000</t>
  </si>
  <si>
    <t>Derechos y Tasas</t>
  </si>
  <si>
    <t>215.22.12.005.001.000</t>
  </si>
  <si>
    <t>215.22.12.999.000.000</t>
  </si>
  <si>
    <t>215.22.12.999.001.000</t>
  </si>
  <si>
    <t>215.22.12.999.003.000</t>
  </si>
  <si>
    <t>Programas Especiales Menores</t>
  </si>
  <si>
    <t>215.22.12.999.004.000</t>
  </si>
  <si>
    <t>Gastos Sindicatos y Asociaciones Coresam</t>
  </si>
  <si>
    <t>23</t>
  </si>
  <si>
    <t>215.23.00.000.000.000</t>
  </si>
  <si>
    <t>C x P Prestaciones de Seguridad Social</t>
  </si>
  <si>
    <t>215.23.01.000.000.000</t>
  </si>
  <si>
    <t>Prestaciones Previsionales</t>
  </si>
  <si>
    <t>215.23.01.004.000.000</t>
  </si>
  <si>
    <t>Desahucios e Indemnizaciones</t>
  </si>
  <si>
    <t>215.23.01.004.001.000</t>
  </si>
  <si>
    <t>215.23.01.004.002.000</t>
  </si>
  <si>
    <t>Otras Indemnizaciones</t>
  </si>
  <si>
    <t>215.23.03.000.000.000</t>
  </si>
  <si>
    <t>Prestaciones Sociales Del Empleador</t>
  </si>
  <si>
    <t>215.23.03.001.000.000</t>
  </si>
  <si>
    <t>Indemnización de Cargo Fiscal</t>
  </si>
  <si>
    <t>215.23.03.001.001.000</t>
  </si>
  <si>
    <t>215.23.03.004.000.000</t>
  </si>
  <si>
    <t>215.23.03.004.001.000</t>
  </si>
  <si>
    <t>24</t>
  </si>
  <si>
    <t>215.24.00.000.000.000</t>
  </si>
  <si>
    <t>C x P Transferencias Corrientes</t>
  </si>
  <si>
    <t>215.24.01.000.000.000</t>
  </si>
  <si>
    <t>Al Sector Privado</t>
  </si>
  <si>
    <t>215.24.01.001.000.000</t>
  </si>
  <si>
    <t>Fondos de Emergencia</t>
  </si>
  <si>
    <t>215.24.01.001.001.000</t>
  </si>
  <si>
    <t>215.24.01.002.000.000</t>
  </si>
  <si>
    <t>Educación Personas Jurídicas Privadas, Art. 13, D.F.L. Nº 1, 3063/80</t>
  </si>
  <si>
    <t>215.24.01.003.000.000</t>
  </si>
  <si>
    <t>Salud Personas Jurídicas Privadas, Art. 13, D.F.L Nº 1,3.063/80</t>
  </si>
  <si>
    <t>215.24.01.004.000.000</t>
  </si>
  <si>
    <t>Organizaciones Comunitarias</t>
  </si>
  <si>
    <t>215.24.01.005.000.000</t>
  </si>
  <si>
    <t>Otras Personas Jurídicas Privadas</t>
  </si>
  <si>
    <t>215.24.01.005.001.000</t>
  </si>
  <si>
    <t>215.24.01.006.000.000</t>
  </si>
  <si>
    <t>Voluntariado</t>
  </si>
  <si>
    <t>215.24.01.007.000.000</t>
  </si>
  <si>
    <t>Asistencia Social a Personas Naturales</t>
  </si>
  <si>
    <t>215.24.01.008.000.000</t>
  </si>
  <si>
    <t>Premios y Otros</t>
  </si>
  <si>
    <t>215.24.01.999.000.000</t>
  </si>
  <si>
    <t>Otras Transferencias al Sector Privado</t>
  </si>
  <si>
    <t>215.24.03.000.000.000</t>
  </si>
  <si>
    <t>A Otras Entidades Públicas</t>
  </si>
  <si>
    <t>215.24.03.001.000.000</t>
  </si>
  <si>
    <t>A la Junta Nacional de Auxilio Escolar y Becas</t>
  </si>
  <si>
    <t>215.24.03.002.000.000</t>
  </si>
  <si>
    <t>A los Servicios de Salud</t>
  </si>
  <si>
    <t>215.24.03.002.001.000</t>
  </si>
  <si>
    <t>Multa Ley de Alcoholes</t>
  </si>
  <si>
    <t>080</t>
  </si>
  <si>
    <t>215.24.03.080.000.000</t>
  </si>
  <si>
    <t>A las Asociaciones</t>
  </si>
  <si>
    <t>215.24.03.080.001.000</t>
  </si>
  <si>
    <t>A la Asociación Chilena de Municipalidades</t>
  </si>
  <si>
    <t>215.24.03.080.002.000</t>
  </si>
  <si>
    <t>A Otras Asociaciones</t>
  </si>
  <si>
    <t>090</t>
  </si>
  <si>
    <t>215.24.03.090.000.000</t>
  </si>
  <si>
    <t>Al Fondo Común Municipal Permisos de Circulación</t>
  </si>
  <si>
    <t>215.24.03.090.001.000</t>
  </si>
  <si>
    <t>Aporte Año Vigente</t>
  </si>
  <si>
    <t>215.24.03.090.002.000</t>
  </si>
  <si>
    <t>Aporte Otros Años</t>
  </si>
  <si>
    <t>215.24.03.090.003.000</t>
  </si>
  <si>
    <t>Intereses y Reajustes Pagados</t>
  </si>
  <si>
    <t>091</t>
  </si>
  <si>
    <t>215.24.03.091.000.000</t>
  </si>
  <si>
    <t>Al Fondo Común Municipal Patentes Municipales</t>
  </si>
  <si>
    <t>215.24.03.091.001.000</t>
  </si>
  <si>
    <t>215.24.03.091.002.000</t>
  </si>
  <si>
    <t>215.24.03.091.003.000</t>
  </si>
  <si>
    <t>092</t>
  </si>
  <si>
    <t>215.24.03.092.000.000</t>
  </si>
  <si>
    <t>Al Fondo Común Municipal Multas</t>
  </si>
  <si>
    <t>215.24.03.092.001.000</t>
  </si>
  <si>
    <t>Multas art. 14 Nº6 Inc. 1 Ley 18695- Equipo de Registro</t>
  </si>
  <si>
    <t>215.24.03.092.002.000</t>
  </si>
  <si>
    <t>Multas art. 14 Nº6 Inc. 2 Ley 18695- Multas Tag</t>
  </si>
  <si>
    <t>215.24.03.092.003.000</t>
  </si>
  <si>
    <t>Multas art. 42 decreto 900 de 1996. Ministerio de Obras Publicas</t>
  </si>
  <si>
    <t>215.24.03.099.000.000</t>
  </si>
  <si>
    <t>100</t>
  </si>
  <si>
    <t>215.24.03.100.000.000</t>
  </si>
  <si>
    <t>A Otras Municipalidades</t>
  </si>
  <si>
    <t>215.24.03.101.000.000</t>
  </si>
  <si>
    <t>A Servicios Incorporados a su Gestión</t>
  </si>
  <si>
    <t>215.24.03.101.001.000</t>
  </si>
  <si>
    <t>A Educación</t>
  </si>
  <si>
    <t>215.24.03.101.002.000</t>
  </si>
  <si>
    <t>A Salud</t>
  </si>
  <si>
    <t>215.24.03.101.003.000</t>
  </si>
  <si>
    <t>A Cementerios</t>
  </si>
  <si>
    <t>215.24.07.000.000.000</t>
  </si>
  <si>
    <t>215.24.07.001.000.000</t>
  </si>
  <si>
    <t>A Mercociudades</t>
  </si>
  <si>
    <t>25</t>
  </si>
  <si>
    <t>215.25.00.000.000.000</t>
  </si>
  <si>
    <t>C x P Íntegros al Fisco</t>
  </si>
  <si>
    <t>215.25.01.000.000.000</t>
  </si>
  <si>
    <t>Impuestos</t>
  </si>
  <si>
    <t>215.25.01.001.000.000</t>
  </si>
  <si>
    <t>215.25.01.001.001.000</t>
  </si>
  <si>
    <t>26</t>
  </si>
  <si>
    <t>215.26.00.000.000.000</t>
  </si>
  <si>
    <t>C x P Otros Gastos Corrientes</t>
  </si>
  <si>
    <t>215.26.01.000.000.000</t>
  </si>
  <si>
    <t>Devoluciones</t>
  </si>
  <si>
    <t>215.26.01.001.000.000</t>
  </si>
  <si>
    <t>215.26.01.001.001.000</t>
  </si>
  <si>
    <t>215.26.02.000.000.000</t>
  </si>
  <si>
    <t>Compensaciones por daños a terceros y/o a la propiedad</t>
  </si>
  <si>
    <t>215.26.02.001.000.000</t>
  </si>
  <si>
    <t>215.26.02.001.001.000</t>
  </si>
  <si>
    <t>Juicios Laborales y Civiles</t>
  </si>
  <si>
    <t>215.26.04.000.000.000</t>
  </si>
  <si>
    <t>Aplicación Fondos de Terceros</t>
  </si>
  <si>
    <t>215.26.04.001.000.000</t>
  </si>
  <si>
    <t>Arancel al Registro de Multas de Tránsito no Pagadas</t>
  </si>
  <si>
    <t>215.26.04.999.000.000</t>
  </si>
  <si>
    <t>Aplicación Otros Fondos de Terceros</t>
  </si>
  <si>
    <t>29</t>
  </si>
  <si>
    <t>215.29.00.000.000.000</t>
  </si>
  <si>
    <t>C x P Adquisición de Activos no Financieros</t>
  </si>
  <si>
    <t>215.29.01.000.000.000</t>
  </si>
  <si>
    <t>Terrenos</t>
  </si>
  <si>
    <t>215.29.02.000.000.000</t>
  </si>
  <si>
    <t>Edificios</t>
  </si>
  <si>
    <t>215.29.03.000.000.000</t>
  </si>
  <si>
    <t>Vehículos</t>
  </si>
  <si>
    <t>215.29.03.001.000.000</t>
  </si>
  <si>
    <t>215.29.03.001.001.000</t>
  </si>
  <si>
    <t>215.29.04.000.000.000</t>
  </si>
  <si>
    <t>Mobiliario y Otros</t>
  </si>
  <si>
    <t>215.29.04.001.000.000</t>
  </si>
  <si>
    <t>215.29.04.001.001.000</t>
  </si>
  <si>
    <t>215.29.05.000.000.000</t>
  </si>
  <si>
    <t>Máquinas y Equipos</t>
  </si>
  <si>
    <t>215.29.05.001.000.000</t>
  </si>
  <si>
    <t>Máquinas y Equipos de Oficina</t>
  </si>
  <si>
    <t>215.29.05.001.001.000</t>
  </si>
  <si>
    <t>215.29.05.002.000.000</t>
  </si>
  <si>
    <t>Maquinarias y Equipos para la Producción</t>
  </si>
  <si>
    <t>215.29.05.002.001.000</t>
  </si>
  <si>
    <t>215.29.05.999.000.000</t>
  </si>
  <si>
    <t>215.29.05.999.001.000</t>
  </si>
  <si>
    <t>Otras Adquisiciones</t>
  </si>
  <si>
    <t>215.29.06.000.000.000</t>
  </si>
  <si>
    <t>Equipos Informáticos</t>
  </si>
  <si>
    <t>215.29.06.001.000.000</t>
  </si>
  <si>
    <t>Equipos Computacionales y Periféricos</t>
  </si>
  <si>
    <t>215.29.06.001.001.000</t>
  </si>
  <si>
    <t>215.29.06.002.000.000</t>
  </si>
  <si>
    <t>Equipos de Comunicaciones para Redes Informáticas</t>
  </si>
  <si>
    <t>215.29.06.002.001.000</t>
  </si>
  <si>
    <t>215.29.07.000.000.000</t>
  </si>
  <si>
    <t>Programas Informáticos</t>
  </si>
  <si>
    <t>215.29.07.001.000.000</t>
  </si>
  <si>
    <t>Programas Computacionales</t>
  </si>
  <si>
    <t>215.29.07.001.001.000</t>
  </si>
  <si>
    <t>215.29.07.002.000.000</t>
  </si>
  <si>
    <t>Sistema de Información</t>
  </si>
  <si>
    <t>215.29.07.002.001.000</t>
  </si>
  <si>
    <t>215.29.99.000.000.000</t>
  </si>
  <si>
    <t>Otros Activos no Financieros</t>
  </si>
  <si>
    <t>30</t>
  </si>
  <si>
    <t>215.30.00.000.000.000</t>
  </si>
  <si>
    <t>C x P Adquisición de Activos Financieros</t>
  </si>
  <si>
    <t>215.30.01.000.000.000</t>
  </si>
  <si>
    <t>Compra de Títulos y Valores</t>
  </si>
  <si>
    <t>215.30.01.001.000.000</t>
  </si>
  <si>
    <t>Depósitos a Plazo</t>
  </si>
  <si>
    <t>215.30.01.003.000.000</t>
  </si>
  <si>
    <t>Cuotas de Fondos Mutuos</t>
  </si>
  <si>
    <t>215.30.01.999.000.000</t>
  </si>
  <si>
    <t>215.30.02.000.000.000</t>
  </si>
  <si>
    <t>Compra de Acciones y Participaciones de Capital</t>
  </si>
  <si>
    <t>215.30.99.000.000.000</t>
  </si>
  <si>
    <t>Otros Activos Financieros</t>
  </si>
  <si>
    <t>31</t>
  </si>
  <si>
    <t>215.31.00.000.000.000</t>
  </si>
  <si>
    <t>C x P Iniciativas de Inversión</t>
  </si>
  <si>
    <t>215.31.01.000.000.000</t>
  </si>
  <si>
    <t>Estudios Básicos</t>
  </si>
  <si>
    <t>215.31.01.001.000.000</t>
  </si>
  <si>
    <t>Gastos Administrativos</t>
  </si>
  <si>
    <t>215.31.01.002.000.000</t>
  </si>
  <si>
    <t>Consultorías</t>
  </si>
  <si>
    <t>215.31.02.000.000.000</t>
  </si>
  <si>
    <t>Proyectos</t>
  </si>
  <si>
    <t>215.31.02.001.000.000</t>
  </si>
  <si>
    <t>215.31.02.001.001.000</t>
  </si>
  <si>
    <t>215.31.02.002.000.000</t>
  </si>
  <si>
    <t>215.31.02.002.001.000</t>
  </si>
  <si>
    <t>Consultorías Educacion</t>
  </si>
  <si>
    <t>215.31.02.003.000.000</t>
  </si>
  <si>
    <t>215.31.02.003.001.000</t>
  </si>
  <si>
    <t>215.31.02.004.000.000</t>
  </si>
  <si>
    <t>Obras Civiles</t>
  </si>
  <si>
    <t>215.31.02.004.001.000</t>
  </si>
  <si>
    <t>215.31.02.005.000.000</t>
  </si>
  <si>
    <t>Equipamiento</t>
  </si>
  <si>
    <t>215.31.02.005.001.000</t>
  </si>
  <si>
    <t>215.31.02.006.000.000</t>
  </si>
  <si>
    <t>Equipos</t>
  </si>
  <si>
    <t>215.31.02.006.001.000</t>
  </si>
  <si>
    <t>215.31.02.007.000.000</t>
  </si>
  <si>
    <t>215.31.02.007.001.000</t>
  </si>
  <si>
    <t>215.31.02.999.000.000</t>
  </si>
  <si>
    <t>215.31.02.999.001.000</t>
  </si>
  <si>
    <t>32</t>
  </si>
  <si>
    <t>215.32.00.000.000.000</t>
  </si>
  <si>
    <t>C x P Préstamos</t>
  </si>
  <si>
    <t>215.32.01.000.000.000</t>
  </si>
  <si>
    <t>De asistencia Social</t>
  </si>
  <si>
    <t>215.32.02.000.000.000</t>
  </si>
  <si>
    <t>Hipotecarios</t>
  </si>
  <si>
    <t>215.32.06.000.000.000</t>
  </si>
  <si>
    <t>Por Anticipos a Contratistas</t>
  </si>
  <si>
    <t>215.32.07.000.000.000</t>
  </si>
  <si>
    <t>Por Anticipos por Cambio de Residencia</t>
  </si>
  <si>
    <t>215.32.09.000.000.000</t>
  </si>
  <si>
    <t>Por Ventas a Plazo</t>
  </si>
  <si>
    <t>33</t>
  </si>
  <si>
    <t>215.33.00.000.000.000</t>
  </si>
  <si>
    <t>C x P Transferencias de Capital</t>
  </si>
  <si>
    <t>215.33.01.000.000.000</t>
  </si>
  <si>
    <t>215.33.03.000.000.000</t>
  </si>
  <si>
    <t>215.33.03.001.000.000</t>
  </si>
  <si>
    <t>A los Servicios Regionales de Vivienda y Urbanización</t>
  </si>
  <si>
    <t>215.33.03.001.001.000</t>
  </si>
  <si>
    <t>Programa Pavimentos Participativos</t>
  </si>
  <si>
    <t>215.33.03.001.002.000</t>
  </si>
  <si>
    <t>Programa Mejoramiento Condominios Sociales</t>
  </si>
  <si>
    <t>215.33.03.001.003.000</t>
  </si>
  <si>
    <t>Programa Rehabilitación de Espacios Públicos</t>
  </si>
  <si>
    <t>215.33.03.001.004.000</t>
  </si>
  <si>
    <t>Proyectos Urbanos</t>
  </si>
  <si>
    <t>215.33.03.099.000.000</t>
  </si>
  <si>
    <t>34</t>
  </si>
  <si>
    <t>215.34.00.000.000.000</t>
  </si>
  <si>
    <t>C x P Servicio de la Deuda</t>
  </si>
  <si>
    <t>215.34.01.000.000.000</t>
  </si>
  <si>
    <t>Amortización Deuda Interna</t>
  </si>
  <si>
    <t>215.34.01.002.000.000</t>
  </si>
  <si>
    <t>Empréstitos</t>
  </si>
  <si>
    <t>215.34.01.003.000.000</t>
  </si>
  <si>
    <t>Créditos de Proveedores</t>
  </si>
  <si>
    <t>215.34.03.000.000.000</t>
  </si>
  <si>
    <t>Intereses Deuda Interna</t>
  </si>
  <si>
    <t>215.34.03.002.000.000</t>
  </si>
  <si>
    <t>215.34.03.003.000.000</t>
  </si>
  <si>
    <t>215.34.05.000.000.000</t>
  </si>
  <si>
    <t>Otros Gastos Financieros Deuda Interna</t>
  </si>
  <si>
    <t>215.34.05.002.000.000</t>
  </si>
  <si>
    <t>215.34.05.003.000.000</t>
  </si>
  <si>
    <t>215.34.07.000.000.000</t>
  </si>
  <si>
    <t>Deuda Flotante</t>
  </si>
  <si>
    <t>215.34.07.001.000.000</t>
  </si>
  <si>
    <t>215.34.07.001.001.000</t>
  </si>
  <si>
    <t>215.34.07.001.002.000</t>
  </si>
  <si>
    <t>Gastos Operacionales Años Anteriores</t>
  </si>
  <si>
    <t>35</t>
  </si>
  <si>
    <t>215.35.00.000.000.000</t>
  </si>
  <si>
    <t>Saldo Final de Caja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</si>
  <si>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</si>
  <si>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</si>
  <si>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</si>
  <si>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</si>
  <si>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</si>
  <si>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</si>
  <si>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</si>
  <si>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</si>
  <si>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</si>
  <si>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</si>
  <si>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40503005001005</t>
  </si>
  <si>
    <t>O.P.D. Conchalí</t>
  </si>
  <si>
    <t>40801002001002</t>
  </si>
  <si>
    <t>Recuperación Licencias Medicas (ISAPRES)</t>
  </si>
  <si>
    <t>40801002001003</t>
  </si>
  <si>
    <t>Recuperación Licencias Medicas (CCAF)</t>
  </si>
  <si>
    <t>40899999002002</t>
  </si>
  <si>
    <t>I.O.A.A. De Bienes y Servicios</t>
  </si>
  <si>
    <t>52101001001001</t>
  </si>
  <si>
    <t>Sueldo Base</t>
  </si>
  <si>
    <t>52101001001002</t>
  </si>
  <si>
    <t>Diferencia Sueldo Base</t>
  </si>
  <si>
    <t>52101001001006</t>
  </si>
  <si>
    <t>Asignacion Familiar (Centralizaciones)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</si>
  <si>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</si>
  <si>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</si>
  <si>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</si>
  <si>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</si>
  <si>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</si>
  <si>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</si>
  <si>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</si>
  <si>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</si>
  <si>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</si>
  <si>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</si>
  <si>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</si>
  <si>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</si>
  <si>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</si>
  <si>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</si>
  <si>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</si>
  <si>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</si>
  <si>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52101005001001</t>
  </si>
  <si>
    <t>Aguinaldo de Fiestas Patrias</t>
  </si>
  <si>
    <t>52101005002001</t>
  </si>
  <si>
    <t>52101005002002</t>
  </si>
  <si>
    <t>Bono de Escolaridad Sindicato</t>
  </si>
  <si>
    <t>52101005004001</t>
  </si>
  <si>
    <t>52102001001001</t>
  </si>
  <si>
    <t>52102001011001</t>
  </si>
  <si>
    <t>52102001013999</t>
  </si>
  <si>
    <t>52102002002001</t>
  </si>
  <si>
    <t>52102002002002</t>
  </si>
  <si>
    <t>52102002002003</t>
  </si>
  <si>
    <t>Seguro de Invalidez y Sobrevivencia (S.I.S.) (Cargo Empleador)</t>
  </si>
  <si>
    <t>52102004005001</t>
  </si>
  <si>
    <t>52102005001001</t>
  </si>
  <si>
    <t>52103001001001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</si>
  <si>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</si>
  <si>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</si>
  <si>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</si>
  <si>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</si>
  <si>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</si>
  <si>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</si>
  <si>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52103999999008</t>
  </si>
  <si>
    <t>Aguinaldo Fiestas Patrias Sindicato (Planta)</t>
  </si>
  <si>
    <t>52103999999011</t>
  </si>
  <si>
    <t>Bono Vacaciones Sindicato (Planta)</t>
  </si>
  <si>
    <t>52103999999102</t>
  </si>
  <si>
    <t>Bono Vacaciones (Contrata)</t>
  </si>
  <si>
    <t>52103999999103</t>
  </si>
  <si>
    <t>Bono Especial (Termino Conflicto Estado) (Contrata)</t>
  </si>
  <si>
    <t>52201001001001</t>
  </si>
  <si>
    <t>Alimentos y Bebidas para Personas</t>
  </si>
  <si>
    <t>52204001001001</t>
  </si>
  <si>
    <t>52204007001001</t>
  </si>
  <si>
    <t>52204009001001</t>
  </si>
  <si>
    <t>52204013001001</t>
  </si>
  <si>
    <t>52204999001002</t>
  </si>
  <si>
    <t>Otros Materiales de Uso y Consumo no Contemplados Anteriormente</t>
  </si>
  <si>
    <t>52205001001001</t>
  </si>
  <si>
    <t>52205002001001</t>
  </si>
  <si>
    <t>52205003001001</t>
  </si>
  <si>
    <t>52205006001001</t>
  </si>
  <si>
    <t>52205007001001</t>
  </si>
  <si>
    <t>52208007001001</t>
  </si>
  <si>
    <t>52208999001001</t>
  </si>
  <si>
    <t>52209002001001</t>
  </si>
  <si>
    <t>52209006001001</t>
  </si>
  <si>
    <t>52210004001001</t>
  </si>
  <si>
    <t>Gastos Bancarios (Intereses, Comisiones e Impuestos)</t>
  </si>
  <si>
    <t>52212002001001</t>
  </si>
  <si>
    <t>52301004001001</t>
  </si>
  <si>
    <t>DESAHUCIOS E INDEMNIZACIONES</t>
  </si>
  <si>
    <t>52904001001001</t>
  </si>
  <si>
    <t>Adquisición de Mobiliario y Otros</t>
  </si>
  <si>
    <t>52906001001001</t>
  </si>
  <si>
    <t>Adquisición de Equipos Computacionales y Periféricos</t>
  </si>
  <si>
    <t>53407001001002</t>
  </si>
  <si>
    <t>Deuda Flotante (Gastos Bienes y Servicios)</t>
  </si>
  <si>
    <t>01/01/2024 -- 31/10/2024</t>
  </si>
  <si>
    <t>Fecha Emisión :</t>
  </si>
  <si>
    <t>20/11/2024</t>
  </si>
  <si>
    <t>40503005001009</t>
  </si>
  <si>
    <t>P.D.C. Aukan</t>
  </si>
  <si>
    <t>52102001001006</t>
  </si>
  <si>
    <t>52102001018001</t>
  </si>
  <si>
    <t>Asignación de Responsabilidad Directiva art. 27 ley 19.378</t>
  </si>
  <si>
    <t>52102005002001</t>
  </si>
  <si>
    <t>52102005004001</t>
  </si>
  <si>
    <t>40503005001007</t>
  </si>
  <si>
    <t>P.D.E. Elunei</t>
  </si>
  <si>
    <t>40503005001099</t>
  </si>
  <si>
    <t>Subvencion 80 bis (Sename)</t>
  </si>
  <si>
    <t>52103999999101</t>
  </si>
  <si>
    <t>Otros Bonos (Contrata)</t>
  </si>
  <si>
    <t>52905001001001</t>
  </si>
  <si>
    <t>Adquisición de Máquinas y Equipos de Oficina</t>
  </si>
  <si>
    <t>40503005001006</t>
  </si>
  <si>
    <t>P.P.F. Kuñul</t>
  </si>
  <si>
    <t>52101001009999</t>
  </si>
  <si>
    <t>Otras Asignaciones Especiales</t>
  </si>
  <si>
    <t>52905999001003</t>
  </si>
  <si>
    <t>40503099002108</t>
  </si>
  <si>
    <t>Subvención Programa Lazos</t>
  </si>
  <si>
    <t>52102001001004</t>
  </si>
  <si>
    <t>Otros Haberes No Imponibles, No Afectos</t>
  </si>
  <si>
    <t>52601001001001</t>
  </si>
  <si>
    <t>40503006002296</t>
  </si>
  <si>
    <t>SENDA</t>
  </si>
  <si>
    <t>40503003002906</t>
  </si>
  <si>
    <t>40503003002930</t>
  </si>
  <si>
    <t>Bono Art.42 ley 21526</t>
  </si>
  <si>
    <t>40503003002931</t>
  </si>
  <si>
    <t>Bono Art 33 Ley 21647</t>
  </si>
  <si>
    <t>40503099001001</t>
  </si>
  <si>
    <t>Bono Escolaridad</t>
  </si>
  <si>
    <t>40503099001002</t>
  </si>
  <si>
    <t>Aguinaldo Fiestas Patrias</t>
  </si>
  <si>
    <t>40503099001004</t>
  </si>
  <si>
    <t>Bono Termino Conflicto</t>
  </si>
  <si>
    <t>40503099001005</t>
  </si>
  <si>
    <t>Bono Vacaciones</t>
  </si>
  <si>
    <t>40503101001003</t>
  </si>
  <si>
    <t>Subvención Municipal Corriente Menores</t>
  </si>
  <si>
    <t>40899999002001</t>
  </si>
  <si>
    <t>I.O.A.A. Del Personal</t>
  </si>
  <si>
    <t>52204005001001</t>
  </si>
  <si>
    <t>52212999004004</t>
  </si>
  <si>
    <t>Sindicato de Trabajadores de Coresam</t>
  </si>
  <si>
    <t>Bono Adicional Especial Ley 19410 direcc menores</t>
  </si>
  <si>
    <t>EEE.05.03.099.000.000</t>
  </si>
  <si>
    <t>EEE.21.01.005.002.000</t>
  </si>
  <si>
    <t>EEE.21.01.005.003.001</t>
  </si>
  <si>
    <t>EEE.21.01.005.001.001</t>
  </si>
  <si>
    <t>EEE.21.03.001.000.000</t>
  </si>
  <si>
    <t>EEE.21.01.001.001.000</t>
  </si>
  <si>
    <t>EEE.21.01.001.011.001</t>
  </si>
  <si>
    <t>EEE.21.01.001.019.002</t>
  </si>
  <si>
    <t>EEE.21.01.001.999.000</t>
  </si>
  <si>
    <t>EEE.21.01.002.002.000</t>
  </si>
  <si>
    <t>EEE.21.01.004.005.000</t>
  </si>
  <si>
    <t>EEE.22.01.001.000.000</t>
  </si>
  <si>
    <t>EEE.22.04.001.000.000</t>
  </si>
  <si>
    <t>EEE.22.04.007.000.000</t>
  </si>
  <si>
    <t>EEE.22.04.009.000.000</t>
  </si>
  <si>
    <t>EEE.22.04.013.000.000</t>
  </si>
  <si>
    <t>EEE.22.04.999.000.000</t>
  </si>
  <si>
    <t>EEE.22.05.001.000.000</t>
  </si>
  <si>
    <t>EEE.22.05.002.000.000</t>
  </si>
  <si>
    <t>EEE.22.05.003.000.000</t>
  </si>
  <si>
    <t>EEE.22.05.006.000.000</t>
  </si>
  <si>
    <t>EEE.22.05.007.000.000</t>
  </si>
  <si>
    <t>EEE.22.08.007.000.000</t>
  </si>
  <si>
    <t>EEE.22.08.999.000.000</t>
  </si>
  <si>
    <t>EEE.22.09.002.000.000</t>
  </si>
  <si>
    <t>EEE.22.09.006.000.000</t>
  </si>
  <si>
    <t>EEE.22.10.004.000.000</t>
  </si>
  <si>
    <t>EEE.22.12.002.000.000</t>
  </si>
  <si>
    <t>EEE.23.01.004.000.000</t>
  </si>
  <si>
    <t>EEE.29.04.000.000.000</t>
  </si>
  <si>
    <t>EEE.29.05.001.000.000</t>
  </si>
  <si>
    <t>EEE.29.05.999.000.000</t>
  </si>
  <si>
    <t>EEE.29.06.001.000.000</t>
  </si>
  <si>
    <t>EEE.05.03.101.000.000</t>
  </si>
  <si>
    <t>EEE.05.03.005.001.000</t>
  </si>
  <si>
    <t>EEE.08.01.001.000.000</t>
  </si>
  <si>
    <t>EEE.08.99.999.000.000</t>
  </si>
  <si>
    <t>EEE.21.01.001.014.999</t>
  </si>
  <si>
    <t>EEE.34.07.000.000.000</t>
  </si>
  <si>
    <t>01-01-2024 -- 31-10-2024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</si>
</sst>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;\(#,##0\)"/>
    <numFmt numFmtId="165" formatCode="#,##0_ ;[Red]\-#,##0\ "/>
    <numFmt numFmtId="166" formatCode="[$-10C0A]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b/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0"/>
      <color rgb="FFFF0000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8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sz val="10"/>
      <color rgb="FF000000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8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1" fillId="0" borderId="0" xfId="2"/>
    <xf numFmtId="0" fontId="3" fillId="0" borderId="0" xfId="2" applyFont="1" applyAlignment="1" applyProtection="1">
      <alignment horizontal="left" vertical="center" wrapText="1" readingOrder="1"/>
      <protection locked="0"/>
    </xf>
    <xf numFmtId="0" fontId="6" fillId="0" borderId="1" xfId="2" applyFont="1" applyBorder="1" applyAlignment="1" applyProtection="1">
      <alignment horizontal="left" vertical="center" readingOrder="1"/>
      <protection locked="0"/>
    </xf>
    <xf numFmtId="0" fontId="5" fillId="0" borderId="2" xfId="2" applyFont="1" applyBorder="1" applyAlignment="1" applyProtection="1">
      <alignment horizontal="right" vertical="center" wrapText="1" readingOrder="1"/>
      <protection locked="0"/>
    </xf>
    <xf numFmtId="0" fontId="5" fillId="0" borderId="2" xfId="2" applyFont="1" applyBorder="1" applyAlignment="1" applyProtection="1">
      <alignment horizontal="left" vertical="center" wrapText="1" readingOrder="1"/>
      <protection locked="0"/>
    </xf>
    <xf numFmtId="164" fontId="5" fillId="0" borderId="2" xfId="2" applyNumberFormat="1" applyFont="1" applyBorder="1" applyAlignment="1" applyProtection="1">
      <alignment vertical="center" wrapText="1" readingOrder="1"/>
      <protection locked="0"/>
    </xf>
    <xf numFmtId="164" fontId="5" fillId="0" borderId="0" xfId="2" applyNumberFormat="1" applyFont="1" applyAlignment="1" applyProtection="1">
      <alignment horizontal="right" vertical="center" wrapText="1" readingOrder="1"/>
      <protection locked="0"/>
    </xf>
    <xf numFmtId="164" fontId="6" fillId="0" borderId="0" xfId="2" applyNumberFormat="1" applyFont="1" applyAlignment="1" applyProtection="1">
      <alignment horizontal="left" vertical="center" readingOrder="1"/>
      <protection locked="0"/>
    </xf>
    <xf numFmtId="0" fontId="6" fillId="0" borderId="2" xfId="2" applyFont="1" applyBorder="1" applyAlignment="1" applyProtection="1">
      <alignment horizontal="right" vertical="center" wrapText="1" readingOrder="1"/>
      <protection locked="0"/>
    </xf>
    <xf numFmtId="0" fontId="6" fillId="0" borderId="2" xfId="2" applyFont="1" applyBorder="1" applyAlignment="1" applyProtection="1">
      <alignment horizontal="left" vertical="center" wrapText="1" readingOrder="1"/>
      <protection locked="0"/>
    </xf>
    <xf numFmtId="0" fontId="2" fillId="0" borderId="0" xfId="2" applyFont="1"/>
    <xf numFmtId="0" fontId="6" fillId="0" borderId="1" xfId="2" applyFont="1" applyBorder="1" applyAlignment="1" applyProtection="1">
      <alignment horizontal="right" vertical="center" wrapText="1" readingOrder="1"/>
      <protection locked="0"/>
    </xf>
    <xf numFmtId="164" fontId="5" fillId="0" borderId="2" xfId="2" applyNumberFormat="1" applyFont="1" applyBorder="1" applyAlignment="1" applyProtection="1">
      <alignment horizontal="right" vertical="center" wrapText="1" readingOrder="1"/>
      <protection locked="0"/>
    </xf>
    <xf numFmtId="164" fontId="7" fillId="0" borderId="2" xfId="2" applyNumberFormat="1" applyFont="1" applyBorder="1" applyAlignment="1" applyProtection="1">
      <alignment horizontal="right" vertical="center" wrapText="1" readingOrder="1"/>
      <protection locked="0"/>
    </xf>
    <xf numFmtId="0" fontId="5" fillId="0" borderId="4" xfId="2" applyFont="1" applyBorder="1" applyAlignment="1" applyProtection="1">
      <alignment horizontal="right" vertical="center" wrapText="1" readingOrder="1"/>
      <protection locked="0"/>
    </xf>
    <xf numFmtId="0" fontId="5" fillId="0" borderId="5" xfId="2" applyFont="1" applyBorder="1" applyAlignment="1" applyProtection="1">
      <alignment horizontal="left" vertical="center" readingOrder="1"/>
      <protection locked="0"/>
    </xf>
    <xf numFmtId="41" fontId="5" fillId="0" borderId="5" xfId="3" applyFont="1" applyFill="1" applyBorder="1" applyAlignment="1" applyProtection="1">
      <alignment horizontal="right" vertical="center" wrapText="1" readingOrder="1"/>
      <protection locked="0"/>
    </xf>
    <xf numFmtId="41" fontId="5" fillId="0" borderId="2" xfId="3" applyFont="1" applyFill="1" applyBorder="1" applyAlignment="1" applyProtection="1">
      <alignment horizontal="right" vertical="center" wrapText="1" readingOrder="1"/>
      <protection locked="0"/>
    </xf>
    <xf numFmtId="0" fontId="5" fillId="0" borderId="6" xfId="2" applyFont="1" applyBorder="1" applyAlignment="1" applyProtection="1">
      <alignment horizontal="left" vertical="center" wrapText="1" readingOrder="1"/>
      <protection locked="0"/>
    </xf>
    <xf numFmtId="164" fontId="5" fillId="0" borderId="6" xfId="2" applyNumberFormat="1" applyFont="1" applyBorder="1" applyAlignment="1" applyProtection="1">
      <alignment vertical="center" wrapText="1" readingOrder="1"/>
      <protection locked="0"/>
    </xf>
    <xf numFmtId="1" fontId="9" fillId="0" borderId="7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 wrapText="1"/>
    </xf>
    <xf numFmtId="41" fontId="10" fillId="0" borderId="8" xfId="1" applyFont="1" applyFill="1" applyBorder="1" applyAlignment="1">
      <alignment horizontal="center" vertical="center" wrapText="1"/>
    </xf>
    <xf numFmtId="41" fontId="10" fillId="0" borderId="9" xfId="1" applyFont="1" applyFill="1" applyBorder="1" applyAlignment="1" applyProtection="1">
      <alignment horizontal="center" vertical="center" wrapText="1"/>
      <protection locked="0"/>
    </xf>
    <xf numFmtId="41" fontId="10" fillId="0" borderId="9" xfId="1" applyFont="1" applyFill="1" applyBorder="1" applyAlignment="1">
      <alignment horizontal="center" vertical="center" wrapText="1"/>
    </xf>
    <xf numFmtId="0" fontId="11" fillId="0" borderId="0" xfId="0" applyFont="1"/>
    <xf numFmtId="49" fontId="9" fillId="2" borderId="5" xfId="0" applyNumberFormat="1" applyFont="1" applyFill="1" applyBorder="1" applyAlignment="1">
      <alignment vertical="top"/>
    </xf>
    <xf numFmtId="0" fontId="9" fillId="2" borderId="5" xfId="0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41" fontId="10" fillId="2" borderId="10" xfId="1" applyFont="1" applyFill="1" applyBorder="1" applyAlignment="1">
      <alignment horizontal="right" vertical="top" wrapText="1"/>
    </xf>
    <xf numFmtId="41" fontId="10" fillId="2" borderId="10" xfId="1" applyFont="1" applyFill="1" applyBorder="1" applyAlignment="1" applyProtection="1">
      <alignment horizontal="right" vertical="top" wrapText="1"/>
      <protection locked="0"/>
    </xf>
    <xf numFmtId="49" fontId="9" fillId="3" borderId="5" xfId="0" applyNumberFormat="1" applyFont="1" applyFill="1" applyBorder="1" applyAlignment="1">
      <alignment vertical="top"/>
    </xf>
    <xf numFmtId="0" fontId="10" fillId="3" borderId="5" xfId="0" applyFont="1" applyFill="1" applyBorder="1" applyAlignment="1">
      <alignment vertical="top"/>
    </xf>
    <xf numFmtId="41" fontId="10" fillId="3" borderId="10" xfId="1" applyFont="1" applyFill="1" applyBorder="1" applyAlignment="1">
      <alignment horizontal="right" vertical="top" wrapText="1"/>
    </xf>
    <xf numFmtId="41" fontId="10" fillId="3" borderId="10" xfId="1" applyFont="1" applyFill="1" applyBorder="1" applyAlignment="1" applyProtection="1">
      <alignment horizontal="right" vertical="top" wrapText="1"/>
      <protection locked="0"/>
    </xf>
    <xf numFmtId="49" fontId="9" fillId="4" borderId="5" xfId="0" applyNumberFormat="1" applyFont="1" applyFill="1" applyBorder="1" applyAlignment="1">
      <alignment vertical="top"/>
    </xf>
    <xf numFmtId="0" fontId="10" fillId="4" borderId="5" xfId="0" applyFont="1" applyFill="1" applyBorder="1" applyAlignment="1">
      <alignment vertical="top"/>
    </xf>
    <xf numFmtId="41" fontId="10" fillId="4" borderId="10" xfId="1" applyFont="1" applyFill="1" applyBorder="1" applyAlignment="1">
      <alignment horizontal="right" vertical="top" wrapText="1"/>
    </xf>
    <xf numFmtId="41" fontId="10" fillId="4" borderId="10" xfId="1" applyFont="1" applyFill="1" applyBorder="1" applyAlignment="1" applyProtection="1">
      <alignment horizontal="right" vertical="top" wrapText="1"/>
      <protection locked="0"/>
    </xf>
    <xf numFmtId="49" fontId="12" fillId="5" borderId="5" xfId="0" applyNumberFormat="1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41" fontId="11" fillId="5" borderId="10" xfId="1" applyFont="1" applyFill="1" applyBorder="1" applyAlignment="1">
      <alignment horizontal="right" vertical="top" wrapText="1"/>
    </xf>
    <xf numFmtId="41" fontId="11" fillId="5" borderId="10" xfId="1" applyFont="1" applyFill="1" applyBorder="1" applyAlignment="1" applyProtection="1">
      <alignment horizontal="right" vertical="top" wrapText="1"/>
      <protection locked="0"/>
    </xf>
    <xf numFmtId="49" fontId="12" fillId="0" borderId="5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41" fontId="11" fillId="0" borderId="10" xfId="1" applyFont="1" applyFill="1" applyBorder="1" applyAlignment="1">
      <alignment horizontal="right" vertical="top" wrapText="1"/>
    </xf>
    <xf numFmtId="41" fontId="11" fillId="0" borderId="10" xfId="1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1" fillId="0" borderId="11" xfId="0" applyFont="1" applyBorder="1" applyAlignment="1">
      <alignment vertical="top"/>
    </xf>
    <xf numFmtId="41" fontId="11" fillId="0" borderId="12" xfId="1" applyFont="1" applyFill="1" applyBorder="1" applyAlignment="1" applyProtection="1">
      <alignment horizontal="right" vertical="top" wrapText="1"/>
      <protection locked="0"/>
    </xf>
    <xf numFmtId="49" fontId="12" fillId="5" borderId="13" xfId="0" applyNumberFormat="1" applyFont="1" applyFill="1" applyBorder="1" applyAlignment="1">
      <alignment vertical="top"/>
    </xf>
    <xf numFmtId="49" fontId="12" fillId="5" borderId="14" xfId="0" applyNumberFormat="1" applyFont="1" applyFill="1" applyBorder="1" applyAlignment="1">
      <alignment vertical="top"/>
    </xf>
    <xf numFmtId="0" fontId="11" fillId="5" borderId="15" xfId="0" applyFont="1" applyFill="1" applyBorder="1" applyAlignment="1">
      <alignment vertical="top"/>
    </xf>
    <xf numFmtId="41" fontId="11" fillId="5" borderId="12" xfId="1" applyFont="1" applyFill="1" applyBorder="1" applyAlignment="1">
      <alignment horizontal="right" vertical="top" wrapText="1"/>
    </xf>
    <xf numFmtId="41" fontId="11" fillId="5" borderId="12" xfId="1" applyFont="1" applyFill="1" applyBorder="1" applyAlignment="1" applyProtection="1">
      <alignment horizontal="right" vertical="top" wrapText="1"/>
      <protection locked="0"/>
    </xf>
    <xf numFmtId="49" fontId="12" fillId="0" borderId="16" xfId="0" applyNumberFormat="1" applyFont="1" applyBorder="1" applyAlignment="1">
      <alignment vertical="top"/>
    </xf>
    <xf numFmtId="49" fontId="12" fillId="0" borderId="12" xfId="0" applyNumberFormat="1" applyFont="1" applyBorder="1" applyAlignment="1">
      <alignment vertical="top"/>
    </xf>
    <xf numFmtId="0" fontId="11" fillId="0" borderId="17" xfId="0" applyFont="1" applyBorder="1" applyAlignment="1">
      <alignment vertical="top"/>
    </xf>
    <xf numFmtId="49" fontId="12" fillId="5" borderId="16" xfId="0" applyNumberFormat="1" applyFont="1" applyFill="1" applyBorder="1" applyAlignment="1">
      <alignment vertical="top"/>
    </xf>
    <xf numFmtId="49" fontId="12" fillId="5" borderId="12" xfId="0" applyNumberFormat="1" applyFont="1" applyFill="1" applyBorder="1" applyAlignment="1">
      <alignment vertical="top"/>
    </xf>
    <xf numFmtId="0" fontId="11" fillId="5" borderId="10" xfId="0" applyFont="1" applyFill="1" applyBorder="1" applyAlignment="1">
      <alignment vertical="top"/>
    </xf>
    <xf numFmtId="0" fontId="11" fillId="0" borderId="10" xfId="0" applyFont="1" applyBorder="1" applyAlignment="1">
      <alignment vertical="top"/>
    </xf>
    <xf numFmtId="49" fontId="9" fillId="5" borderId="16" xfId="0" applyNumberFormat="1" applyFont="1" applyFill="1" applyBorder="1" applyAlignment="1">
      <alignment vertical="top"/>
    </xf>
    <xf numFmtId="49" fontId="9" fillId="5" borderId="12" xfId="0" applyNumberFormat="1" applyFont="1" applyFill="1" applyBorder="1" applyAlignment="1">
      <alignment vertical="top"/>
    </xf>
    <xf numFmtId="0" fontId="10" fillId="5" borderId="10" xfId="0" applyFont="1" applyFill="1" applyBorder="1" applyAlignment="1">
      <alignment vertical="top"/>
    </xf>
    <xf numFmtId="41" fontId="10" fillId="5" borderId="10" xfId="1" applyFont="1" applyFill="1" applyBorder="1" applyAlignment="1">
      <alignment horizontal="right" vertical="top" wrapText="1"/>
    </xf>
    <xf numFmtId="41" fontId="10" fillId="5" borderId="10" xfId="1" applyFont="1" applyFill="1" applyBorder="1" applyAlignment="1" applyProtection="1">
      <alignment horizontal="right" vertical="top" wrapText="1"/>
      <protection locked="0"/>
    </xf>
    <xf numFmtId="49" fontId="9" fillId="0" borderId="16" xfId="0" applyNumberFormat="1" applyFont="1" applyBorder="1" applyAlignment="1">
      <alignment vertical="top"/>
    </xf>
    <xf numFmtId="49" fontId="9" fillId="0" borderId="12" xfId="0" applyNumberFormat="1" applyFont="1" applyBorder="1" applyAlignment="1">
      <alignment vertical="top"/>
    </xf>
    <xf numFmtId="0" fontId="10" fillId="0" borderId="10" xfId="0" applyFont="1" applyBorder="1" applyAlignment="1">
      <alignment vertical="top"/>
    </xf>
    <xf numFmtId="41" fontId="10" fillId="0" borderId="10" xfId="1" applyFont="1" applyFill="1" applyBorder="1" applyAlignment="1" applyProtection="1">
      <alignment horizontal="right" vertical="top" wrapText="1"/>
      <protection locked="0"/>
    </xf>
    <xf numFmtId="49" fontId="9" fillId="3" borderId="16" xfId="0" applyNumberFormat="1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10" fillId="3" borderId="10" xfId="0" applyFont="1" applyFill="1" applyBorder="1" applyAlignment="1">
      <alignment vertical="top"/>
    </xf>
    <xf numFmtId="49" fontId="9" fillId="4" borderId="16" xfId="0" applyNumberFormat="1" applyFont="1" applyFill="1" applyBorder="1" applyAlignment="1">
      <alignment vertical="top"/>
    </xf>
    <xf numFmtId="49" fontId="9" fillId="4" borderId="12" xfId="0" applyNumberFormat="1" applyFont="1" applyFill="1" applyBorder="1" applyAlignment="1">
      <alignment vertical="top"/>
    </xf>
    <xf numFmtId="0" fontId="10" fillId="4" borderId="10" xfId="0" applyFont="1" applyFill="1" applyBorder="1" applyAlignment="1">
      <alignment vertical="top"/>
    </xf>
    <xf numFmtId="41" fontId="14" fillId="5" borderId="10" xfId="1" applyFont="1" applyFill="1" applyBorder="1" applyAlignment="1" applyProtection="1">
      <alignment horizontal="right" vertical="top" wrapText="1"/>
      <protection locked="0"/>
    </xf>
    <xf numFmtId="0" fontId="10" fillId="0" borderId="0" xfId="0" applyFont="1"/>
    <xf numFmtId="41" fontId="15" fillId="0" borderId="10" xfId="1" applyFont="1" applyFill="1" applyBorder="1" applyAlignment="1" applyProtection="1">
      <alignment horizontal="right" vertical="top" wrapText="1"/>
      <protection locked="0"/>
    </xf>
    <xf numFmtId="41" fontId="11" fillId="6" borderId="10" xfId="1" applyFont="1" applyFill="1" applyBorder="1" applyAlignment="1">
      <alignment horizontal="right" vertical="top" wrapText="1"/>
    </xf>
    <xf numFmtId="41" fontId="11" fillId="5" borderId="10" xfId="1" applyFont="1" applyFill="1" applyBorder="1" applyAlignment="1">
      <alignment vertical="top"/>
    </xf>
    <xf numFmtId="41" fontId="11" fillId="5" borderId="10" xfId="1" applyFont="1" applyFill="1" applyBorder="1" applyAlignment="1" applyProtection="1">
      <alignment vertical="top"/>
      <protection locked="0"/>
    </xf>
    <xf numFmtId="49" fontId="12" fillId="7" borderId="16" xfId="0" applyNumberFormat="1" applyFont="1" applyFill="1" applyBorder="1" applyAlignment="1">
      <alignment vertical="top"/>
    </xf>
    <xf numFmtId="49" fontId="12" fillId="7" borderId="12" xfId="0" applyNumberFormat="1" applyFont="1" applyFill="1" applyBorder="1" applyAlignment="1">
      <alignment vertical="top"/>
    </xf>
    <xf numFmtId="0" fontId="11" fillId="7" borderId="0" xfId="0" applyFont="1" applyFill="1"/>
    <xf numFmtId="41" fontId="10" fillId="6" borderId="10" xfId="1" applyFont="1" applyFill="1" applyBorder="1" applyAlignment="1">
      <alignment horizontal="right" vertical="top" wrapText="1"/>
    </xf>
    <xf numFmtId="0" fontId="12" fillId="0" borderId="0" xfId="0" applyFont="1"/>
    <xf numFmtId="0" fontId="12" fillId="0" borderId="0" xfId="0" applyFont="1" applyAlignment="1">
      <alignment horizontal="center"/>
    </xf>
    <xf numFmtId="165" fontId="11" fillId="0" borderId="0" xfId="0" applyNumberFormat="1" applyFont="1"/>
    <xf numFmtId="41" fontId="11" fillId="0" borderId="0" xfId="1" applyFont="1" applyFill="1"/>
    <xf numFmtId="41" fontId="11" fillId="0" borderId="0" xfId="1" applyFont="1" applyFill="1" applyProtection="1">
      <protection locked="0"/>
    </xf>
    <xf numFmtId="0" fontId="11" fillId="0" borderId="0" xfId="0" applyFont="1" applyProtection="1">
      <protection locked="0"/>
    </xf>
    <xf numFmtId="1" fontId="9" fillId="0" borderId="18" xfId="0" applyNumberFormat="1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49" fontId="16" fillId="8" borderId="20" xfId="0" applyNumberFormat="1" applyFont="1" applyFill="1" applyBorder="1" applyAlignment="1">
      <alignment vertical="top"/>
    </xf>
    <xf numFmtId="49" fontId="16" fillId="8" borderId="5" xfId="0" applyNumberFormat="1" applyFont="1" applyFill="1" applyBorder="1" applyAlignment="1">
      <alignment vertical="top"/>
    </xf>
    <xf numFmtId="0" fontId="16" fillId="8" borderId="0" xfId="0" applyFont="1" applyFill="1" applyAlignment="1">
      <alignment vertical="top"/>
    </xf>
    <xf numFmtId="0" fontId="17" fillId="8" borderId="10" xfId="0" applyFont="1" applyFill="1" applyBorder="1" applyAlignment="1">
      <alignment vertical="top"/>
    </xf>
    <xf numFmtId="41" fontId="10" fillId="8" borderId="21" xfId="1" applyFont="1" applyFill="1" applyBorder="1"/>
    <xf numFmtId="49" fontId="16" fillId="9" borderId="22" xfId="0" applyNumberFormat="1" applyFont="1" applyFill="1" applyBorder="1" applyAlignment="1">
      <alignment vertical="top"/>
    </xf>
    <xf numFmtId="49" fontId="16" fillId="9" borderId="14" xfId="0" applyNumberFormat="1" applyFont="1" applyFill="1" applyBorder="1" applyAlignment="1">
      <alignment vertical="top"/>
    </xf>
    <xf numFmtId="0" fontId="16" fillId="9" borderId="14" xfId="0" applyFont="1" applyFill="1" applyBorder="1" applyAlignment="1">
      <alignment vertical="top"/>
    </xf>
    <xf numFmtId="0" fontId="17" fillId="9" borderId="10" xfId="0" applyFont="1" applyFill="1" applyBorder="1" applyAlignment="1">
      <alignment vertical="top"/>
    </xf>
    <xf numFmtId="41" fontId="10" fillId="9" borderId="5" xfId="1" applyFont="1" applyFill="1" applyBorder="1"/>
    <xf numFmtId="49" fontId="16" fillId="10" borderId="23" xfId="0" applyNumberFormat="1" applyFont="1" applyFill="1" applyBorder="1" applyAlignment="1">
      <alignment vertical="top"/>
    </xf>
    <xf numFmtId="49" fontId="16" fillId="10" borderId="12" xfId="0" applyNumberFormat="1" applyFont="1" applyFill="1" applyBorder="1" applyAlignment="1">
      <alignment vertical="top"/>
    </xf>
    <xf numFmtId="0" fontId="16" fillId="10" borderId="12" xfId="0" applyFont="1" applyFill="1" applyBorder="1" applyAlignment="1">
      <alignment vertical="top"/>
    </xf>
    <xf numFmtId="0" fontId="17" fillId="10" borderId="10" xfId="0" applyFont="1" applyFill="1" applyBorder="1" applyAlignment="1">
      <alignment vertical="top"/>
    </xf>
    <xf numFmtId="41" fontId="10" fillId="10" borderId="5" xfId="1" applyFont="1" applyFill="1" applyBorder="1"/>
    <xf numFmtId="49" fontId="18" fillId="11" borderId="23" xfId="0" applyNumberFormat="1" applyFont="1" applyFill="1" applyBorder="1" applyAlignment="1">
      <alignment vertical="top"/>
    </xf>
    <xf numFmtId="49" fontId="18" fillId="11" borderId="12" xfId="0" applyNumberFormat="1" applyFont="1" applyFill="1" applyBorder="1" applyAlignment="1">
      <alignment vertical="top"/>
    </xf>
    <xf numFmtId="0" fontId="18" fillId="11" borderId="12" xfId="0" applyFont="1" applyFill="1" applyBorder="1" applyAlignment="1">
      <alignment vertical="top"/>
    </xf>
    <xf numFmtId="0" fontId="19" fillId="11" borderId="10" xfId="0" applyFont="1" applyFill="1" applyBorder="1" applyAlignment="1">
      <alignment vertical="top"/>
    </xf>
    <xf numFmtId="41" fontId="11" fillId="11" borderId="5" xfId="1" applyFont="1" applyFill="1" applyBorder="1"/>
    <xf numFmtId="49" fontId="18" fillId="0" borderId="23" xfId="0" applyNumberFormat="1" applyFont="1" applyBorder="1" applyAlignment="1">
      <alignment vertical="top"/>
    </xf>
    <xf numFmtId="49" fontId="18" fillId="0" borderId="12" xfId="0" applyNumberFormat="1" applyFont="1" applyBorder="1" applyAlignment="1">
      <alignment vertical="top"/>
    </xf>
    <xf numFmtId="0" fontId="18" fillId="0" borderId="12" xfId="0" applyFont="1" applyBorder="1" applyAlignment="1">
      <alignment vertical="top"/>
    </xf>
    <xf numFmtId="0" fontId="19" fillId="0" borderId="10" xfId="0" applyFont="1" applyBorder="1" applyAlignment="1">
      <alignment vertical="top"/>
    </xf>
    <xf numFmtId="41" fontId="11" fillId="0" borderId="5" xfId="1" applyFont="1" applyFill="1" applyBorder="1"/>
    <xf numFmtId="41" fontId="11" fillId="12" borderId="5" xfId="1" applyFont="1" applyFill="1" applyBorder="1"/>
    <xf numFmtId="41" fontId="11" fillId="7" borderId="5" xfId="1" applyFont="1" applyFill="1" applyBorder="1"/>
    <xf numFmtId="41" fontId="11" fillId="10" borderId="5" xfId="1" applyFont="1" applyFill="1" applyBorder="1"/>
    <xf numFmtId="41" fontId="10" fillId="10" borderId="11" xfId="1" applyFont="1" applyFill="1" applyBorder="1"/>
    <xf numFmtId="41" fontId="11" fillId="11" borderId="11" xfId="1" applyFont="1" applyFill="1" applyBorder="1"/>
    <xf numFmtId="41" fontId="11" fillId="0" borderId="11" xfId="1" applyFont="1" applyFill="1" applyBorder="1"/>
    <xf numFmtId="41" fontId="10" fillId="11" borderId="5" xfId="1" applyFont="1" applyFill="1" applyBorder="1"/>
    <xf numFmtId="41" fontId="10" fillId="0" borderId="5" xfId="1" applyFont="1" applyFill="1" applyBorder="1"/>
    <xf numFmtId="41" fontId="11" fillId="6" borderId="5" xfId="1" applyFont="1" applyFill="1" applyBorder="1"/>
    <xf numFmtId="41" fontId="17" fillId="10" borderId="10" xfId="1" applyFont="1" applyFill="1" applyBorder="1" applyAlignment="1">
      <alignment vertical="top"/>
    </xf>
    <xf numFmtId="41" fontId="17" fillId="9" borderId="10" xfId="1" applyFont="1" applyFill="1" applyBorder="1" applyAlignment="1">
      <alignment vertical="top"/>
    </xf>
    <xf numFmtId="49" fontId="18" fillId="11" borderId="22" xfId="0" applyNumberFormat="1" applyFont="1" applyFill="1" applyBorder="1" applyAlignment="1">
      <alignment vertical="top"/>
    </xf>
    <xf numFmtId="49" fontId="18" fillId="11" borderId="14" xfId="0" applyNumberFormat="1" applyFont="1" applyFill="1" applyBorder="1" applyAlignment="1">
      <alignment vertical="top"/>
    </xf>
    <xf numFmtId="49" fontId="16" fillId="10" borderId="22" xfId="0" applyNumberFormat="1" applyFont="1" applyFill="1" applyBorder="1" applyAlignment="1">
      <alignment vertical="top"/>
    </xf>
    <xf numFmtId="49" fontId="16" fillId="10" borderId="14" xfId="0" applyNumberFormat="1" applyFont="1" applyFill="1" applyBorder="1" applyAlignment="1">
      <alignment vertical="top"/>
    </xf>
    <xf numFmtId="0" fontId="16" fillId="10" borderId="14" xfId="0" applyFont="1" applyFill="1" applyBorder="1" applyAlignment="1">
      <alignment vertical="top"/>
    </xf>
    <xf numFmtId="41" fontId="11" fillId="13" borderId="5" xfId="1" applyFont="1" applyFill="1" applyBorder="1"/>
    <xf numFmtId="41" fontId="11" fillId="11" borderId="20" xfId="1" applyFont="1" applyFill="1" applyBorder="1"/>
    <xf numFmtId="41" fontId="11" fillId="0" borderId="20" xfId="1" applyFont="1" applyFill="1" applyBorder="1"/>
    <xf numFmtId="49" fontId="16" fillId="9" borderId="24" xfId="0" applyNumberFormat="1" applyFont="1" applyFill="1" applyBorder="1" applyAlignment="1">
      <alignment vertical="top"/>
    </xf>
    <xf numFmtId="49" fontId="16" fillId="9" borderId="25" xfId="0" applyNumberFormat="1" applyFont="1" applyFill="1" applyBorder="1" applyAlignment="1">
      <alignment vertical="top"/>
    </xf>
    <xf numFmtId="0" fontId="16" fillId="9" borderId="25" xfId="0" applyFont="1" applyFill="1" applyBorder="1" applyAlignment="1">
      <alignment vertical="top"/>
    </xf>
    <xf numFmtId="0" fontId="17" fillId="9" borderId="26" xfId="0" applyFont="1" applyFill="1" applyBorder="1" applyAlignment="1">
      <alignment vertical="top"/>
    </xf>
    <xf numFmtId="41" fontId="11" fillId="9" borderId="27" xfId="1" applyFont="1" applyFill="1" applyBorder="1"/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2" xfId="0" applyFont="1" applyBorder="1" applyAlignment="1" applyProtection="1">
      <alignment horizontal="center" vertical="center" wrapText="1" readingOrder="1"/>
      <protection locked="0"/>
    </xf>
    <xf numFmtId="0" fontId="5" fillId="0" borderId="28" xfId="0" applyFont="1" applyBorder="1" applyAlignment="1" applyProtection="1">
      <alignment horizontal="center" vertical="center" wrapText="1" readingOrder="1"/>
      <protection locked="0"/>
    </xf>
    <xf numFmtId="166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30" xfId="0" applyBorder="1" applyAlignment="1" applyProtection="1">
      <alignment vertical="top" wrapText="1"/>
      <protection locked="0"/>
    </xf>
    <xf numFmtId="166" fontId="5" fillId="0" borderId="5" xfId="0" applyNumberFormat="1" applyFont="1" applyBorder="1" applyAlignment="1" applyProtection="1">
      <alignment vertical="center" readingOrder="1"/>
      <protection locked="0"/>
    </xf>
    <xf numFmtId="0" fontId="6" fillId="0" borderId="4" xfId="0" applyFont="1" applyBorder="1" applyAlignment="1" applyProtection="1">
      <alignment horizontal="center" vertical="center" wrapText="1" readingOrder="1"/>
      <protection locked="0"/>
    </xf>
    <xf numFmtId="166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9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6" fillId="14" borderId="1" xfId="0" applyFont="1" applyFill="1" applyBorder="1" applyAlignment="1" applyProtection="1">
      <alignment horizontal="left"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15" borderId="31" xfId="0" applyFont="1" applyFill="1" applyBorder="1" applyAlignment="1" applyProtection="1">
      <alignment horizontal="left" vertical="center" wrapText="1" readingOrder="1"/>
      <protection locked="0"/>
    </xf>
    <xf numFmtId="0" fontId="5" fillId="16" borderId="1" xfId="0" applyFont="1" applyFill="1" applyBorder="1" applyAlignment="1" applyProtection="1">
      <alignment horizontal="left" vertical="center" wrapText="1" readingOrder="1"/>
      <protection locked="0"/>
    </xf>
    <xf numFmtId="0" fontId="5" fillId="14" borderId="1" xfId="0" applyFont="1" applyFill="1" applyBorder="1" applyAlignment="1" applyProtection="1">
      <alignment horizontal="left" vertical="center" wrapText="1" readingOrder="1"/>
      <protection locked="0"/>
    </xf>
    <xf numFmtId="0" fontId="5" fillId="17" borderId="1" xfId="0" applyFont="1" applyFill="1" applyBorder="1" applyAlignment="1" applyProtection="1">
      <alignment horizontal="left" vertical="center" wrapText="1" readingOrder="1"/>
      <protection locked="0"/>
    </xf>
    <xf numFmtId="0" fontId="5" fillId="18" borderId="1" xfId="0" applyFont="1" applyFill="1" applyBorder="1" applyAlignment="1" applyProtection="1">
      <alignment horizontal="left" vertical="center" wrapText="1" readingOrder="1"/>
      <protection locked="0"/>
    </xf>
    <xf numFmtId="0" fontId="5" fillId="19" borderId="1" xfId="0" applyFont="1" applyFill="1" applyBorder="1" applyAlignment="1" applyProtection="1">
      <alignment horizontal="left" vertical="center" wrapText="1" readingOrder="1"/>
      <protection locked="0"/>
    </xf>
    <xf numFmtId="166" fontId="5" fillId="0" borderId="1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31" xfId="0" applyNumberFormat="1" applyFont="1" applyBorder="1" applyAlignment="1" applyProtection="1">
      <alignment horizontal="right" vertical="center" wrapText="1" readingOrder="1"/>
      <protection locked="0"/>
    </xf>
    <xf numFmtId="0" fontId="1" fillId="0" borderId="0" xfId="2"/>
    <xf numFmtId="0" fontId="0" fillId="0" borderId="0" xfId="0"/>
    <xf numFmtId="0" fontId="0" fillId="0" borderId="0" xfId="0"/>
    <xf numFmtId="0" fontId="5" fillId="12" borderId="28" xfId="0" applyFont="1" applyFill="1" applyBorder="1" applyAlignment="1" applyProtection="1">
      <alignment horizontal="center" vertical="center" wrapText="1" readingOrder="1"/>
      <protection locked="0"/>
    </xf>
    <xf numFmtId="0" fontId="5" fillId="12" borderId="1" xfId="0" applyFont="1" applyFill="1" applyBorder="1" applyAlignment="1" applyProtection="1">
      <alignment horizontal="left" vertical="center" wrapText="1" readingOrder="1"/>
      <protection locked="0"/>
    </xf>
    <xf numFmtId="166" fontId="5" fillId="12" borderId="6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12" borderId="1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12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center" wrapText="1" readingOrder="1"/>
      <protection locked="0"/>
    </xf>
    <xf numFmtId="166" fontId="5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12" borderId="0" xfId="2" applyFill="1"/>
    <xf numFmtId="0" fontId="0" fillId="12" borderId="0" xfId="0" applyFill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41" fontId="5" fillId="0" borderId="1" xfId="3" applyFont="1" applyFill="1" applyBorder="1" applyAlignment="1" applyProtection="1">
      <alignment horizontal="center" vertical="center" wrapText="1" readingOrder="1"/>
      <protection locked="0"/>
    </xf>
    <xf numFmtId="41" fontId="5" fillId="0" borderId="2" xfId="3" applyFont="1" applyFill="1" applyBorder="1" applyAlignment="1" applyProtection="1">
      <alignment horizontal="center" vertical="center" wrapText="1" readingOrder="1"/>
      <protection locked="0"/>
    </xf>
    <xf numFmtId="0" fontId="6" fillId="0" borderId="3" xfId="2" applyFont="1" applyBorder="1" applyAlignment="1" applyProtection="1">
      <alignment horizontal="right" vertical="center" wrapText="1" readingOrder="1"/>
      <protection locked="0"/>
    </xf>
    <xf numFmtId="0" fontId="1" fillId="0" borderId="4" xfId="2" applyBorder="1" applyAlignment="1" applyProtection="1">
      <alignment vertical="top" wrapText="1"/>
      <protection locked="0"/>
    </xf>
    <xf numFmtId="0" fontId="1" fillId="0" borderId="2" xfId="2" applyBorder="1" applyAlignment="1" applyProtection="1">
      <alignment vertical="top" wrapText="1"/>
      <protection locked="0"/>
    </xf>
    <xf numFmtId="164" fontId="5" fillId="0" borderId="1" xfId="2" applyNumberFormat="1" applyFont="1" applyBorder="1" applyAlignment="1" applyProtection="1">
      <alignment horizontal="right" vertical="center" wrapText="1" readingOrder="1"/>
      <protection locked="0"/>
    </xf>
    <xf numFmtId="164" fontId="5" fillId="0" borderId="2" xfId="2" applyNumberFormat="1" applyFont="1" applyBorder="1" applyAlignment="1" applyProtection="1">
      <alignment horizontal="right" vertical="center" wrapText="1" readingOrder="1"/>
      <protection locked="0"/>
    </xf>
    <xf numFmtId="164" fontId="7" fillId="0" borderId="2" xfId="2" applyNumberFormat="1" applyFont="1" applyBorder="1" applyAlignment="1" applyProtection="1">
      <alignment horizontal="right" vertical="center" wrapText="1" readingOrder="1"/>
      <protection locked="0"/>
    </xf>
    <xf numFmtId="0" fontId="4" fillId="0" borderId="0" xfId="2" applyFont="1" applyAlignment="1" applyProtection="1">
      <alignment horizontal="left" vertical="center" wrapText="1" readingOrder="1"/>
      <protection locked="0"/>
    </xf>
    <xf numFmtId="0" fontId="1" fillId="0" borderId="0" xfId="2"/>
    <xf numFmtId="0" fontId="5" fillId="0" borderId="0" xfId="2" applyFont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0" fontId="0" fillId="0" borderId="0" xfId="0"/>
    <xf numFmtId="0" fontId="3" fillId="0" borderId="0" xfId="0" applyFont="1" applyAlignment="1" applyProtection="1">
      <alignment horizontal="left" vertical="center" wrapText="1" readingOrder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Border="1" applyAlignment="1" applyProtection="1">
      <alignment horizontal="right" vertical="center" wrapText="1" readingOrder="1"/>
      <protection locked="0"/>
    </xf>
    <xf numFmtId="166" fontId="5" fillId="12" borderId="0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</cellXfs>
  <cellStyles count="5">
    <cellStyle name="Millares [0]" xfId="1" builtinId="6"/>
    <cellStyle name="Millares [0] 2" xfId="3"/>
    <cellStyle name="Normal" xfId="0" builtinId="0"/>
    <cellStyle name="Normal 2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135172</xdr:colOff>
      <xdr:row>0</xdr:row>
      <xdr:rowOff>55659</xdr:rowOff>
    </xdr:from>
    <xdr:to>
      <xdr:col>1</xdr:col>
      <xdr:colOff>135172</xdr:colOff>
      <xdr:row>1</xdr:row>
      <xdr:rowOff>427134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72" y="55659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0</xdr:row>
      <xdr:rowOff>190500</xdr:rowOff>
    </xdr:from>
    <xdr:to>
      <xdr:col>1</xdr:col>
      <xdr:colOff>114300</xdr:colOff>
      <xdr:row>1</xdr:row>
      <xdr:rowOff>561975</xdr:rowOff>
    </xdr:to>
    <xdr:pic>
      <xdr:nvPicPr>
        <xdr:cNvPr id="3" name="Picture 0" descr="I_132_1_H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4" name="Picture 0" descr="I_132_1_H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" name="Picture 0" descr="I_240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a%20Vergara/Desktop/Documents/PAOLA%202024/BEP%202024/BEP%20septbre/BEP%20Menores%202024%20Septiembre%20Vch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Coresam/Balance%20Presupuestario/Menores/Balance%20Presupuestario%20Menores%20Ene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a%20Vergara/Desktop/Documents/PAOLA%202024/PRESUPUESTO/ni&#241;ez%203%20Modificaci&#243;n%20Presupuestari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Ingreso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  <cell r="B2" t="str">
            <v>CxC TRIBUTOS SOBRE EL USO DE BS. Y LA REALIZACION DE ACTIVIDADES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</row>
        <row r="3">
          <cell r="A3" t="str">
            <v>EEE.03.01.000.000.000</v>
          </cell>
          <cell r="B3" t="str">
            <v>PATENTES Y TASAS POR DERECHOS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EEE.03.01.001.000.000</v>
          </cell>
          <cell r="B4" t="str">
            <v>Patentes Municipales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EEE.03.01.001.001.000</v>
          </cell>
          <cell r="B5" t="str">
            <v>De Beneficio Municipal</v>
          </cell>
          <cell r="E5">
            <v>0</v>
          </cell>
        </row>
        <row r="6">
          <cell r="A6" t="str">
            <v>EEE.03.01.001.002.000</v>
          </cell>
          <cell r="B6" t="str">
            <v>De Beneficio Fondo Común Municipal</v>
          </cell>
          <cell r="E6">
            <v>0</v>
          </cell>
        </row>
        <row r="7">
          <cell r="A7" t="str">
            <v>EEE.03.01.002.000.000</v>
          </cell>
          <cell r="B7" t="str">
            <v>Derechos de Aseo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EEE.03.01.002.001.000</v>
          </cell>
          <cell r="B8" t="str">
            <v>En Impuesto Territorial</v>
          </cell>
          <cell r="E8">
            <v>0</v>
          </cell>
        </row>
        <row r="9">
          <cell r="A9" t="str">
            <v>EEE.03.01.002.002.000</v>
          </cell>
          <cell r="B9" t="str">
            <v>En Patentes Municipales</v>
          </cell>
          <cell r="E9">
            <v>0</v>
          </cell>
        </row>
        <row r="10">
          <cell r="A10" t="str">
            <v>EEE.03.01.002.003.000</v>
          </cell>
          <cell r="B10" t="str">
            <v>Cobro Directo</v>
          </cell>
          <cell r="E10">
            <v>0</v>
          </cell>
        </row>
        <row r="11">
          <cell r="A11" t="str">
            <v>EEE.03.01.003.000.000</v>
          </cell>
          <cell r="B11" t="str">
            <v>Otros Derechos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A12" t="str">
            <v>EEE.03.01.003.001.000</v>
          </cell>
          <cell r="B12" t="str">
            <v>Urbanización y Construcción</v>
          </cell>
          <cell r="E12">
            <v>0</v>
          </cell>
        </row>
        <row r="13">
          <cell r="A13" t="str">
            <v>EEE.03.01.003.002.000</v>
          </cell>
          <cell r="B13" t="str">
            <v>Permisos Provisorios</v>
          </cell>
          <cell r="E13">
            <v>0</v>
          </cell>
        </row>
        <row r="14">
          <cell r="A14" t="str">
            <v>EEE.03.01.003.003.000</v>
          </cell>
          <cell r="B14" t="str">
            <v>Propaganda</v>
          </cell>
          <cell r="E14">
            <v>0</v>
          </cell>
        </row>
        <row r="15">
          <cell r="A15" t="str">
            <v>EEE.03.01.003.004.000</v>
          </cell>
          <cell r="B15" t="str">
            <v>Transferencia de Vehículos</v>
          </cell>
          <cell r="E15">
            <v>0</v>
          </cell>
        </row>
        <row r="16">
          <cell r="A16" t="str">
            <v>EEE.03.01.003.999.000</v>
          </cell>
          <cell r="B16" t="str">
            <v>Otros</v>
          </cell>
          <cell r="E16">
            <v>0</v>
          </cell>
        </row>
        <row r="17">
          <cell r="A17" t="str">
            <v>EEE.03.01.004.000.000</v>
          </cell>
          <cell r="B17" t="str">
            <v xml:space="preserve">Derechos de Explotación  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EEE.03.01.004.001.000</v>
          </cell>
          <cell r="B18" t="str">
            <v>Concesiones</v>
          </cell>
          <cell r="E18">
            <v>0</v>
          </cell>
        </row>
        <row r="19">
          <cell r="A19" t="str">
            <v>EEE.03.01.999.000.000</v>
          </cell>
          <cell r="B19" t="str">
            <v>Otras</v>
          </cell>
          <cell r="E19">
            <v>0</v>
          </cell>
        </row>
        <row r="20">
          <cell r="A20" t="str">
            <v>EEE.03.02.000.000.000</v>
          </cell>
          <cell r="B20" t="str">
            <v>PERMISOS Y LICENCIAS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EEE.03.02.001.000.000</v>
          </cell>
          <cell r="B21" t="str">
            <v>Permisos de Circulación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 t="str">
            <v>EEE.03.02.001.001.000</v>
          </cell>
          <cell r="B22" t="str">
            <v>De Beneficio Municipal</v>
          </cell>
          <cell r="E22">
            <v>0</v>
          </cell>
        </row>
        <row r="23">
          <cell r="A23" t="str">
            <v>EEE.03.02.001.002.000</v>
          </cell>
          <cell r="B23" t="str">
            <v>De Beneficio Fondo Común Municipal</v>
          </cell>
          <cell r="E23">
            <v>0</v>
          </cell>
        </row>
        <row r="24">
          <cell r="A24" t="str">
            <v>EEE.03.02.002.000.000</v>
          </cell>
          <cell r="B24" t="str">
            <v>Licencias de Conducir y similares</v>
          </cell>
          <cell r="E24">
            <v>0</v>
          </cell>
        </row>
        <row r="25">
          <cell r="A25" t="str">
            <v>EEE.03.02.999.000.000</v>
          </cell>
          <cell r="B25" t="str">
            <v>Otros</v>
          </cell>
          <cell r="E25">
            <v>0</v>
          </cell>
        </row>
        <row r="26">
          <cell r="A26" t="str">
            <v>EEE.03.03.000.000.000</v>
          </cell>
          <cell r="B26" t="str">
            <v>PARTICIPACION EN IMPUESTO TERRITORIAL (ART. 37 DL 3063)</v>
          </cell>
          <cell r="E26">
            <v>0</v>
          </cell>
        </row>
        <row r="27">
          <cell r="A27" t="str">
            <v>EEE.03.99.000.000.000</v>
          </cell>
          <cell r="B27" t="str">
            <v>OTROS TRIBUTOS</v>
          </cell>
          <cell r="E27">
            <v>0</v>
          </cell>
        </row>
        <row r="28">
          <cell r="A28" t="str">
            <v>EEE.05.00.000.000.000</v>
          </cell>
          <cell r="B28" t="str">
            <v>CxC TRANSFERENCIAS CORRIENTES</v>
          </cell>
        </row>
        <row r="29">
          <cell r="A29" t="str">
            <v>EEE.05.01.000.000.000</v>
          </cell>
          <cell r="B29" t="str">
            <v>DEL SECTOR PRIVADO</v>
          </cell>
          <cell r="E29">
            <v>0</v>
          </cell>
        </row>
        <row r="30">
          <cell r="A30" t="str">
            <v>EEE.05.03.000.000.000</v>
          </cell>
          <cell r="B30" t="str">
            <v>DE OTRAS ENTIDADES PUBLICAS</v>
          </cell>
        </row>
        <row r="31">
          <cell r="A31" t="str">
            <v>EEE.05.03.002.000.000</v>
          </cell>
          <cell r="B31" t="str">
            <v>De la Subsecretaría de Desarrollo Regional y Administrativo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EEE.05.03.002.001.000</v>
          </cell>
          <cell r="B32" t="str">
            <v>Fortalecimiento de la Gestión Municipal</v>
          </cell>
          <cell r="E32">
            <v>0</v>
          </cell>
        </row>
        <row r="33">
          <cell r="A33" t="str">
            <v>EEE.05.03.002.999.000</v>
          </cell>
          <cell r="B33" t="str">
            <v>Otras Transferencias Corrientes  de la SUBDERE</v>
          </cell>
          <cell r="E33">
            <v>0</v>
          </cell>
        </row>
        <row r="34">
          <cell r="A34" t="str">
            <v>EEE.05.03.003.000.000</v>
          </cell>
          <cell r="B34" t="str">
            <v>De la Subsecretaría de Educación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EEE.05.03.003.001.000</v>
          </cell>
          <cell r="B35" t="str">
            <v>Subvención de Escolaridad-Subvención Fiscal mensual</v>
          </cell>
          <cell r="E35">
            <v>0</v>
          </cell>
          <cell r="F35">
            <v>0</v>
          </cell>
        </row>
        <row r="36">
          <cell r="A36" t="str">
            <v>EEE.05.03.003.002.000</v>
          </cell>
          <cell r="B36" t="str">
            <v>Subvención de Escolaridad - Subvención para Educación Especial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EEE.05.03.003.003.000</v>
          </cell>
          <cell r="B37" t="str">
            <v>Anticipos de la Subvención de Educación</v>
          </cell>
          <cell r="E37">
            <v>0</v>
          </cell>
          <cell r="F37">
            <v>0</v>
          </cell>
        </row>
        <row r="38">
          <cell r="A38" t="str">
            <v>EEE.05.03.003.004.000</v>
          </cell>
          <cell r="B38" t="str">
            <v>Subvención Escolar Preferencial ley N°20.248</v>
          </cell>
          <cell r="E38">
            <v>0</v>
          </cell>
          <cell r="F38">
            <v>0</v>
          </cell>
        </row>
        <row r="39">
          <cell r="A39" t="str">
            <v>EEE.05.03.003.999.000</v>
          </cell>
          <cell r="B39" t="str">
            <v>Otros</v>
          </cell>
          <cell r="E39">
            <v>0</v>
          </cell>
          <cell r="F39">
            <v>0</v>
          </cell>
        </row>
        <row r="40">
          <cell r="A40" t="str">
            <v>EEE.05.03.004.000.000</v>
          </cell>
          <cell r="B40" t="str">
            <v>De la Junta Nacional de Jardínes Infantiles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A41" t="str">
            <v>EEE.05.03.004.001.000</v>
          </cell>
          <cell r="B41" t="str">
            <v>Convenios Educación Prebásica</v>
          </cell>
          <cell r="E41">
            <v>0</v>
          </cell>
          <cell r="F41">
            <v>0</v>
          </cell>
        </row>
        <row r="42">
          <cell r="A42" t="str">
            <v>EEE.05.03.005.000.000</v>
          </cell>
          <cell r="B42" t="str">
            <v>Del Servicio Nacional de Menores</v>
          </cell>
        </row>
        <row r="43">
          <cell r="A43" t="str">
            <v>EEE.05.03.005.001.000</v>
          </cell>
          <cell r="B43" t="str">
            <v>Subvención Menores en Situación Irregular</v>
          </cell>
        </row>
        <row r="44">
          <cell r="A44" t="str">
            <v>EEE.05.03.006.000.000</v>
          </cell>
          <cell r="B44" t="str">
            <v>Del Servicio de Salud</v>
          </cell>
        </row>
        <row r="45">
          <cell r="A45" t="str">
            <v>EEE.05.03.006.001.000</v>
          </cell>
          <cell r="B45" t="str">
            <v>Atención Primaria Ley Nº 19.378 Art. 49</v>
          </cell>
        </row>
        <row r="46">
          <cell r="A46" t="str">
            <v>EEE.05.03.006.002.000</v>
          </cell>
          <cell r="B46" t="str">
            <v>Aportes Afectados</v>
          </cell>
        </row>
        <row r="47">
          <cell r="A47" t="str">
            <v>EEE.05.03.006.003.000</v>
          </cell>
          <cell r="B47" t="str">
            <v>Anticipos del Aporte Estatal</v>
          </cell>
        </row>
        <row r="48">
          <cell r="A48" t="str">
            <v>EEE.05.03.007.000.000</v>
          </cell>
          <cell r="B48" t="str">
            <v>Del Tesoro Público</v>
          </cell>
        </row>
        <row r="49">
          <cell r="A49" t="str">
            <v>EEE.05.03.007.001.000</v>
          </cell>
          <cell r="B49" t="str">
            <v>Patentes Acuícolas Ley Nº 20.033 Art. 8º</v>
          </cell>
        </row>
        <row r="50">
          <cell r="A50" t="str">
            <v>EEE.05.03.007.004.000</v>
          </cell>
          <cell r="B50" t="str">
            <v>Bonificación Adicional Ley de Incentivo al Retiro</v>
          </cell>
        </row>
        <row r="51">
          <cell r="A51" t="str">
            <v>EEE.05.03.007.999.000</v>
          </cell>
          <cell r="B51" t="str">
            <v>Otras Transferencias Corrientes del Tesoro Público</v>
          </cell>
        </row>
        <row r="52">
          <cell r="A52" t="str">
            <v>EEE.05.03.009.000.000</v>
          </cell>
          <cell r="B52" t="str">
            <v>De la Dirección de Educación Pública</v>
          </cell>
        </row>
        <row r="53">
          <cell r="A53" t="str">
            <v>EEE.05.03.009.001.000</v>
          </cell>
          <cell r="B53" t="str">
            <v>Fondo de Apoyo a la Educación Pública</v>
          </cell>
        </row>
        <row r="54">
          <cell r="A54" t="str">
            <v>EEE.05.03.009.999.000</v>
          </cell>
          <cell r="B54" t="str">
            <v>Otros</v>
          </cell>
        </row>
        <row r="55">
          <cell r="A55" t="str">
            <v>EEE.05.03.099.000.000</v>
          </cell>
          <cell r="B55" t="str">
            <v>De Otras Entidades Públicas</v>
          </cell>
        </row>
        <row r="56">
          <cell r="A56" t="str">
            <v>EEE.05.03.100.000.000</v>
          </cell>
          <cell r="B56" t="str">
            <v>De Otras Municipalidades</v>
          </cell>
        </row>
        <row r="57">
          <cell r="A57" t="str">
            <v>EEE.05.03.101.000.000</v>
          </cell>
          <cell r="B57" t="str">
            <v>De la Municipalidad a Servicios Incorporados a su Gestión</v>
          </cell>
        </row>
        <row r="58">
          <cell r="A58" t="str">
            <v>EEE.05.06.000.000.000</v>
          </cell>
          <cell r="B58" t="str">
            <v>DE GOBIERNOS EXTRANJEROS</v>
          </cell>
        </row>
        <row r="59">
          <cell r="A59" t="str">
            <v>EEE.05.06.001.000.000</v>
          </cell>
          <cell r="B59" t="str">
            <v>Donación de Gobiernos Extranjeros</v>
          </cell>
        </row>
        <row r="60">
          <cell r="A60" t="str">
            <v>EEE.06.00.000.000.000</v>
          </cell>
          <cell r="B60" t="str">
            <v>CxC RENTAS DE LA PROPIEDAD</v>
          </cell>
        </row>
        <row r="61">
          <cell r="A61" t="str">
            <v>EEE.06.01.000.000.000</v>
          </cell>
          <cell r="B61" t="str">
            <v>ARRIENDO DE ACTIVOS NO FINANCIEROS</v>
          </cell>
        </row>
        <row r="62">
          <cell r="A62" t="str">
            <v>EEE.06.02.000.000.000</v>
          </cell>
          <cell r="B62" t="str">
            <v>DIVIDENDOS</v>
          </cell>
        </row>
        <row r="63">
          <cell r="A63" t="str">
            <v>EEE.06.03.000.000.000</v>
          </cell>
          <cell r="B63" t="str">
            <v>INTERESES</v>
          </cell>
        </row>
        <row r="64">
          <cell r="A64" t="str">
            <v>EEE.06.04.000.000.000</v>
          </cell>
          <cell r="B64" t="str">
            <v>PARTICIPACION DE UTILIDADES</v>
          </cell>
        </row>
        <row r="65">
          <cell r="A65" t="str">
            <v>EEE.06.99.000.000.000</v>
          </cell>
          <cell r="B65" t="str">
            <v>OTRAS RENTAS DE LA PROPIEDAD</v>
          </cell>
        </row>
        <row r="66">
          <cell r="A66" t="str">
            <v>EEE.07.00.000.000.000</v>
          </cell>
          <cell r="B66" t="str">
            <v>CxC INGRESOS DE OPERACIÓN</v>
          </cell>
        </row>
        <row r="67">
          <cell r="A67" t="str">
            <v>EEE.07.01.000.000.000</v>
          </cell>
          <cell r="B67" t="str">
            <v>VENTA DE BIENES</v>
          </cell>
        </row>
        <row r="68">
          <cell r="A68" t="str">
            <v>EEE.07.02.000.000.000</v>
          </cell>
          <cell r="B68" t="str">
            <v>VENTA DE SERVICIOS</v>
          </cell>
        </row>
        <row r="69">
          <cell r="A69" t="str">
            <v>EEE.08.00.000.000.000</v>
          </cell>
          <cell r="B69" t="str">
            <v>CxC OTROS INGRESOS CORRIENTES</v>
          </cell>
        </row>
        <row r="70">
          <cell r="A70" t="str">
            <v>EEE.08.01.000.000.000</v>
          </cell>
          <cell r="B70" t="str">
            <v>RECUPERACIONES Y REEMBOLSOS POR LICENCIAS MEDICAS</v>
          </cell>
        </row>
        <row r="71">
          <cell r="A71" t="str">
            <v>EEE.08.01.001.000.000</v>
          </cell>
          <cell r="B71" t="str">
            <v>Reembolso Art. 4º Ley N º 19.345 y Ley Nº 19.117 Artículo Único</v>
          </cell>
        </row>
        <row r="72">
          <cell r="A72" t="str">
            <v>EEE.08.01.002.000.000</v>
          </cell>
          <cell r="B72" t="str">
            <v>Recuperaciones Art. 12 Ley Nº 18.196 y Ley Nº 19.117 Artículo Único</v>
          </cell>
        </row>
        <row r="73">
          <cell r="A73" t="str">
            <v>EEE.08.02.000.000.000</v>
          </cell>
          <cell r="B73" t="str">
            <v>MULTAS Y SANCIONES PECUNIARIAS</v>
          </cell>
        </row>
        <row r="74">
          <cell r="A74" t="str">
            <v>EEE.08.02.001.000.000</v>
          </cell>
          <cell r="B74" t="str">
            <v>Multas - De Beneficio Municipal</v>
          </cell>
        </row>
        <row r="75">
          <cell r="A75" t="str">
            <v>EEE.08.02.001.001.000</v>
          </cell>
          <cell r="B75" t="str">
            <v>Multas Ley de Tránsito</v>
          </cell>
        </row>
        <row r="76">
          <cell r="A76" t="str">
            <v>EEE.08.02.001.002.000</v>
          </cell>
          <cell r="B76" t="str">
            <v>Multas Art. 14 N°6, Inc. 2°, ley N°18.695 – Multas TAG</v>
          </cell>
        </row>
        <row r="77">
          <cell r="A77" t="str">
            <v>EEE.08.02.001.003.000</v>
          </cell>
          <cell r="B77" t="str">
            <v>Multas Art. 42, Decreto N°900 de 1996, Ministerio de Obras Públicas</v>
          </cell>
        </row>
        <row r="78">
          <cell r="A78" t="str">
            <v>EEE.08.02.001.004.000</v>
          </cell>
          <cell r="B78" t="str">
            <v>Registro de Multas de Pasajeros Infractores-De Beneficio Municipal</v>
          </cell>
        </row>
        <row r="79">
          <cell r="A79" t="str">
            <v>EEE.08.02.001.999.000</v>
          </cell>
          <cell r="B79" t="str">
            <v>Otras Multas de Beneficio Municipal</v>
          </cell>
        </row>
        <row r="80">
          <cell r="A80" t="str">
            <v>EEE.08.02.002.000.000</v>
          </cell>
          <cell r="B80" t="str">
            <v>Multas Art.14, N°6, Ley N°18.695- De beneficio Fondo Común Municipal</v>
          </cell>
        </row>
        <row r="81">
          <cell r="A81" t="str">
            <v>EEE.08.02.002.001.000</v>
          </cell>
          <cell r="B81" t="str">
            <v>Multas Art. 14 N°6, Inc. 1°, ley N°18.695 Equipo de Registro</v>
          </cell>
        </row>
        <row r="82">
          <cell r="A82" t="str">
            <v>EEE.08.02.002.002.000</v>
          </cell>
          <cell r="B82" t="str">
            <v>Multas Art. 14 N°6, Inc. 2°, ley N°18.695 – Multas TAG</v>
          </cell>
        </row>
        <row r="83">
          <cell r="A83" t="str">
            <v>EEE.08.02.002.003.000</v>
          </cell>
          <cell r="B83" t="str">
            <v>Multas Art. 42, Decreto N°900, de 1996, Ministerio de Obras Públicas</v>
          </cell>
        </row>
        <row r="84">
          <cell r="A84" t="str">
            <v>EEE.08.02.002.999.000</v>
          </cell>
          <cell r="B84" t="str">
            <v>Otras Multas de Beneficio Fondo Común Municipal</v>
          </cell>
        </row>
        <row r="85">
          <cell r="A85" t="str">
            <v>EEE.08.02.003.000.000</v>
          </cell>
          <cell r="B85" t="str">
            <v>Multas Ley de Alcoholes - De Beneficio Municipal</v>
          </cell>
        </row>
        <row r="86">
          <cell r="A86" t="str">
            <v>EEE.08.02.004.000.000</v>
          </cell>
          <cell r="B86" t="str">
            <v>Multas Ley de Alcoholes - De Beneficio Servicios de Salud</v>
          </cell>
        </row>
        <row r="87">
          <cell r="A87" t="str">
            <v>EEE.08.02.005.000.000</v>
          </cell>
          <cell r="B87" t="str">
            <v>Reg. de Multas de Tráns. no Pagadas - De Beneficio Municipal</v>
          </cell>
        </row>
        <row r="88">
          <cell r="A88" t="str">
            <v>EEE.08.02.006.000.000</v>
          </cell>
          <cell r="B88" t="str">
            <v>Reg. de Multas de Tráns. no Pagadas - De Beneficio Otras Municipalidades</v>
          </cell>
        </row>
        <row r="89">
          <cell r="A89" t="str">
            <v>EEE.08.02.007.000.000</v>
          </cell>
          <cell r="B89" t="str">
            <v>Multas Juzgado de Policía Local - De Beneficio Otras Municipalidades</v>
          </cell>
        </row>
        <row r="90">
          <cell r="A90" t="str">
            <v>EEE.08.02.008.000.000</v>
          </cell>
          <cell r="B90" t="str">
            <v>Multas e Intereses</v>
          </cell>
        </row>
        <row r="91">
          <cell r="A91" t="str">
            <v>EEE.08.02.009.000.000</v>
          </cell>
          <cell r="B91" t="str">
            <v>Registro de Multas de Pasajeros Infractores-De Beneficio Otras Municipalidades</v>
          </cell>
        </row>
        <row r="92">
          <cell r="A92" t="str">
            <v>EEE.08.03.000.000.000</v>
          </cell>
          <cell r="B92" t="str">
            <v>PARTIC. DEL FONDO COMUN MUNICIPAL - Art. 38 D.L. Nº 3.063, de 1979</v>
          </cell>
        </row>
        <row r="93">
          <cell r="A93" t="str">
            <v>EEE.08.03.001.000.000</v>
          </cell>
          <cell r="B93" t="str">
            <v>Participación Anual</v>
          </cell>
        </row>
        <row r="94">
          <cell r="A94" t="str">
            <v>EEE.08.03.002.000.000</v>
          </cell>
          <cell r="B94" t="str">
            <v>Compensaciones Fondo Común Municipal</v>
          </cell>
        </row>
        <row r="95">
          <cell r="A95" t="str">
            <v>EEE.08.03.003.000.000</v>
          </cell>
          <cell r="B95" t="str">
            <v>Aportes Extraordinarios</v>
          </cell>
        </row>
        <row r="96">
          <cell r="A96" t="str">
            <v>EEE.08.03.003.001.000</v>
          </cell>
          <cell r="B96" t="str">
            <v>Aporte Extraordinarios</v>
          </cell>
        </row>
        <row r="97">
          <cell r="A97" t="str">
            <v>EEE.08.03.003.002.000</v>
          </cell>
          <cell r="B97" t="str">
            <v>Anticipos de Aportes del Fondo Común Municipal por Leyes Especiales</v>
          </cell>
        </row>
        <row r="98">
          <cell r="A98" t="str">
            <v>EEE.08.04.000.000.000</v>
          </cell>
          <cell r="B98" t="str">
            <v>FONDOS DE TERCEROS</v>
          </cell>
        </row>
        <row r="99">
          <cell r="A99" t="str">
            <v>EEE.08.04.001.000.000</v>
          </cell>
          <cell r="B99" t="str">
            <v>Arancel al Registro de Multas de Tránsito No Pagadas</v>
          </cell>
        </row>
        <row r="100">
          <cell r="A100" t="str">
            <v>EEE.08.04.003.000.000</v>
          </cell>
          <cell r="B100" t="str">
            <v>Cobros Judiciales a Favor de Empresas Concesionarias</v>
          </cell>
        </row>
        <row r="101">
          <cell r="A101" t="str">
            <v>EEE.08.04.999.000.000</v>
          </cell>
          <cell r="B101" t="str">
            <v>Otros Fondos de Terceros</v>
          </cell>
        </row>
        <row r="102">
          <cell r="A102" t="str">
            <v>EEE.08.99.000.000.000</v>
          </cell>
          <cell r="B102" t="str">
            <v>OTROS</v>
          </cell>
        </row>
        <row r="103">
          <cell r="A103" t="str">
            <v>EEE.08.99.001.000.000</v>
          </cell>
          <cell r="B103" t="str">
            <v>Devoluc. y Reintegros no Provenientes de Impuestos</v>
          </cell>
        </row>
        <row r="104">
          <cell r="A104" t="str">
            <v>EEE.08.99.999.000.000</v>
          </cell>
          <cell r="B104" t="str">
            <v>Otros</v>
          </cell>
        </row>
        <row r="105">
          <cell r="A105" t="str">
            <v>EEE.10.00.000.000.000</v>
          </cell>
          <cell r="B105" t="str">
            <v>CxC  VENTA DE ACTIVOS NO FINANCIEROS</v>
          </cell>
        </row>
        <row r="106">
          <cell r="A106" t="str">
            <v>EEE.10.01.000.000.000</v>
          </cell>
          <cell r="B106" t="str">
            <v>TERRENOS</v>
          </cell>
        </row>
        <row r="107">
          <cell r="A107" t="str">
            <v>EEE.10.02.000.000.000</v>
          </cell>
          <cell r="B107" t="str">
            <v>EDIFICIOS</v>
          </cell>
        </row>
        <row r="108">
          <cell r="A108" t="str">
            <v>EEE.10.03.000.000.000</v>
          </cell>
          <cell r="B108" t="str">
            <v>VEHICULOS</v>
          </cell>
        </row>
        <row r="109">
          <cell r="A109" t="str">
            <v>EEE.10.04.000.000.000</v>
          </cell>
          <cell r="B109" t="str">
            <v>MOBILIARIO Y OTROS</v>
          </cell>
        </row>
        <row r="110">
          <cell r="A110" t="str">
            <v>EEE.10.05.000.000.000</v>
          </cell>
          <cell r="B110" t="str">
            <v>MAQUINAS Y EQUIPOS</v>
          </cell>
        </row>
        <row r="111">
          <cell r="A111" t="str">
            <v>EEE.10.06.000.000.000</v>
          </cell>
          <cell r="B111" t="str">
            <v>EQUIPOS INFORMATICOS</v>
          </cell>
        </row>
        <row r="112">
          <cell r="A112" t="str">
            <v>EEE.10.07.000.000.000</v>
          </cell>
          <cell r="B112" t="str">
            <v>PROGRAMAS INFORMATICOS</v>
          </cell>
        </row>
        <row r="113">
          <cell r="A113" t="str">
            <v>EEE.10.99.000.000.000</v>
          </cell>
          <cell r="B113" t="str">
            <v>OTROS ACTIVOS NO FINANCIEROS</v>
          </cell>
        </row>
        <row r="114">
          <cell r="A114" t="str">
            <v>EEE.11.00.000.000.000</v>
          </cell>
          <cell r="B114" t="str">
            <v>CxC VENTA DE ACTIVOS FINANCIEROS</v>
          </cell>
        </row>
        <row r="115">
          <cell r="A115" t="str">
            <v>EEE.11.01.000.000.000</v>
          </cell>
          <cell r="B115" t="str">
            <v>VENTA  O RESCATE DE TITULOS Y VALORES</v>
          </cell>
        </row>
        <row r="116">
          <cell r="A116" t="str">
            <v>EEE.11.01.001.000.000</v>
          </cell>
          <cell r="B116" t="str">
            <v>Depósitos a Plazo</v>
          </cell>
        </row>
        <row r="117">
          <cell r="A117" t="str">
            <v>EEE.11.01.003.000.000</v>
          </cell>
          <cell r="B117" t="str">
            <v>Cuotas de Fondos Mutuos</v>
          </cell>
        </row>
        <row r="118">
          <cell r="A118" t="str">
            <v>EEE.11.01.999.000.000</v>
          </cell>
          <cell r="B118" t="str">
            <v>Otros</v>
          </cell>
        </row>
        <row r="119">
          <cell r="A119" t="str">
            <v>EEE.11.02.000.000.000</v>
          </cell>
          <cell r="B119" t="str">
            <v>VENTA DE ACCIONES Y PARTICIPACIONES DE CAPITAL</v>
          </cell>
        </row>
        <row r="120">
          <cell r="A120" t="str">
            <v>EEE.11.99.000.000.000</v>
          </cell>
          <cell r="B120" t="str">
            <v>OTROS ACTIVOS FINANCIEROS</v>
          </cell>
        </row>
        <row r="121">
          <cell r="A121" t="str">
            <v>EEE.12.00.000.000.000</v>
          </cell>
          <cell r="B121" t="str">
            <v>CxC RECUPERACION DE PRESTAMOS</v>
          </cell>
        </row>
        <row r="122">
          <cell r="A122" t="str">
            <v>EEE.12.06.000.000.000</v>
          </cell>
          <cell r="B122" t="str">
            <v>POR ANTICIPOS A CONTRATISTAS</v>
          </cell>
        </row>
        <row r="123">
          <cell r="A123" t="str">
            <v>EEE.12.09.000.000.000</v>
          </cell>
          <cell r="B123" t="str">
            <v>POR VENTAS A PLAZO</v>
          </cell>
        </row>
        <row r="124">
          <cell r="A124" t="str">
            <v>EEE.12.10.000.000.000</v>
          </cell>
          <cell r="B124" t="str">
            <v>INGRESOS POR PERCIBIR</v>
          </cell>
        </row>
        <row r="125">
          <cell r="A125" t="str">
            <v>EEE.13.00.000.000.000</v>
          </cell>
          <cell r="B125" t="str">
            <v>CxC TRANSFERENCIAS PARA GASTOS DE CAPITAL</v>
          </cell>
        </row>
        <row r="126">
          <cell r="A126" t="str">
            <v>EEE.13.01.000.000.000</v>
          </cell>
          <cell r="B126" t="str">
            <v>DEL SECTOR PRIVADO</v>
          </cell>
        </row>
        <row r="127">
          <cell r="A127" t="str">
            <v>EEE.13.01.001.000.000</v>
          </cell>
          <cell r="B127" t="str">
            <v>De la Comunidad - Programa Pavimentos Participativos</v>
          </cell>
        </row>
        <row r="128">
          <cell r="A128" t="str">
            <v>EEE.13.01.999.000.000</v>
          </cell>
          <cell r="B128" t="str">
            <v>Otras</v>
          </cell>
        </row>
        <row r="129">
          <cell r="A129" t="str">
            <v>EEE.13.03.000.000.000</v>
          </cell>
          <cell r="B129" t="str">
            <v>DE OTRAS ENTIDADES PUBLICAS</v>
          </cell>
        </row>
        <row r="130">
          <cell r="A130" t="str">
            <v>EEE.13.03.002.000.000</v>
          </cell>
          <cell r="B130" t="str">
            <v>De la Subsecretaría de Desarrollo Regional y Administrativo</v>
          </cell>
        </row>
        <row r="131">
          <cell r="A131" t="str">
            <v>EEE.13.03.002.001.000</v>
          </cell>
          <cell r="B131" t="str">
            <v>Programa Mejoramiento Urbano y Equipamiento Comunal (PMU)</v>
          </cell>
        </row>
        <row r="132">
          <cell r="A132" t="str">
            <v>EEE.13.03.002.002.000</v>
          </cell>
          <cell r="B132" t="str">
            <v>Programa Mejoramiento de Barrios (PMB)</v>
          </cell>
        </row>
        <row r="133">
          <cell r="A133" t="str">
            <v>EEE.13.03.002.999.000</v>
          </cell>
          <cell r="B133" t="str">
            <v>Otras Transferencias para Gastos de Capital de la SUBDERE</v>
          </cell>
        </row>
        <row r="134">
          <cell r="A134" t="str">
            <v>EEE.13.03.004.000.000</v>
          </cell>
          <cell r="B134" t="str">
            <v>De la Subsecretaría de Educación</v>
          </cell>
        </row>
        <row r="135">
          <cell r="A135" t="str">
            <v>EEE.13.03.004.002.000</v>
          </cell>
          <cell r="B135" t="str">
            <v>Otros Aportes</v>
          </cell>
        </row>
        <row r="136">
          <cell r="A136" t="str">
            <v>EEE.13.03.005.000.000</v>
          </cell>
          <cell r="B136" t="str">
            <v>Del Tesoro Público</v>
          </cell>
        </row>
        <row r="137">
          <cell r="A137" t="str">
            <v>EEE.13.03.005.001.000</v>
          </cell>
          <cell r="B137" t="str">
            <v>Patentes Mineras Ley Nº 19.143</v>
          </cell>
        </row>
        <row r="138">
          <cell r="A138" t="str">
            <v>EEE.13.03.005.002.000</v>
          </cell>
          <cell r="B138" t="str">
            <v>Casinos de Juegos Ley Nº 19.995</v>
          </cell>
        </row>
        <row r="139">
          <cell r="A139" t="str">
            <v>EEE.13.03.005.003.000</v>
          </cell>
          <cell r="B139" t="str">
            <v>Patentes Geotermicas Ley N 19.657</v>
          </cell>
        </row>
        <row r="140">
          <cell r="A140" t="str">
            <v>EEE.13.03.005.999.000</v>
          </cell>
          <cell r="B140" t="str">
            <v>Otras Transferencias para Gastos de Capital del Tesoro Público</v>
          </cell>
        </row>
        <row r="141">
          <cell r="A141" t="str">
            <v>EEE.13.03.006.000.000</v>
          </cell>
          <cell r="B141" t="str">
            <v>De la Junta Nacional de Jardínes Infantiles</v>
          </cell>
        </row>
        <row r="142">
          <cell r="A142" t="str">
            <v>EEE.13.03.006.001.000</v>
          </cell>
          <cell r="B142" t="str">
            <v>Convenio para Construccion, Adecuacion y Habilitacion de Espacios Deportivos</v>
          </cell>
        </row>
        <row r="143">
          <cell r="A143" t="str">
            <v>EEE.13.03.007.000.000</v>
          </cell>
          <cell r="B143" t="str">
            <v>De la Dirección de Educación Pública</v>
          </cell>
        </row>
        <row r="144">
          <cell r="A144" t="str">
            <v>EEE.13.03.007.001.000</v>
          </cell>
          <cell r="B144" t="str">
            <v>Mejoramiento de Infraestructura Escolar Pública</v>
          </cell>
        </row>
        <row r="145">
          <cell r="A145" t="str">
            <v>EEE.13.03.007.999.000</v>
          </cell>
          <cell r="B145" t="str">
            <v>Otros</v>
          </cell>
        </row>
        <row r="146">
          <cell r="A146" t="str">
            <v>EEE.13.03.099.000.000</v>
          </cell>
          <cell r="B146" t="str">
            <v>De Otras Entidades Públicas</v>
          </cell>
        </row>
        <row r="147">
          <cell r="A147" t="str">
            <v>EEE.13.04.000.000.000</v>
          </cell>
          <cell r="B147" t="str">
            <v>DE EMPRESAS PÚBLICAS NO FINANCIERAS</v>
          </cell>
        </row>
        <row r="148">
          <cell r="A148" t="str">
            <v>EEE.13.04.001.000.000</v>
          </cell>
          <cell r="B148" t="str">
            <v>De Zona Franca de Iquique S.A.</v>
          </cell>
        </row>
        <row r="149">
          <cell r="A149" t="str">
            <v>EEE.13.06.000.000.000</v>
          </cell>
          <cell r="B149" t="str">
            <v>DE GOBIERNOS EXTRANJEROS</v>
          </cell>
        </row>
        <row r="150">
          <cell r="A150" t="str">
            <v>EEE.13.06.001.000.000</v>
          </cell>
          <cell r="B150" t="str">
            <v>Donación de Gobierno Extranjero</v>
          </cell>
        </row>
        <row r="151">
          <cell r="A151" t="str">
            <v>EEE.14.00.000.000.000</v>
          </cell>
          <cell r="B151" t="str">
            <v>CxC ENDEUDAMIENTO</v>
          </cell>
        </row>
        <row r="152">
          <cell r="A152" t="str">
            <v>EEE.14.01.000.000.000</v>
          </cell>
          <cell r="B152" t="str">
            <v>ENDEUDAMIENTO INTERNO</v>
          </cell>
        </row>
        <row r="153">
          <cell r="A153" t="str">
            <v>EEE.14.01.002.000.000</v>
          </cell>
          <cell r="B153" t="str">
            <v>Empréstitos</v>
          </cell>
        </row>
        <row r="154">
          <cell r="A154" t="str">
            <v>EEE.14.01.003.000.000</v>
          </cell>
          <cell r="B154" t="str">
            <v>Créditos de Proveedores</v>
          </cell>
        </row>
        <row r="155">
          <cell r="A155" t="str">
            <v>EEE.15.00.000.000.000</v>
          </cell>
          <cell r="B155" t="str">
            <v>SALDO INICIAL DE CAJA</v>
          </cell>
        </row>
      </sheetData>
      <sheetData sheetId="2">
        <row r="3">
          <cell r="A3" t="str">
            <v>EEE.21.00.000.000.000</v>
          </cell>
          <cell r="B3" t="str">
            <v>CxP GASTOS EN PERSONAL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E9">
            <v>0</v>
          </cell>
          <cell r="F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E22">
            <v>0</v>
          </cell>
          <cell r="F22">
            <v>0</v>
          </cell>
        </row>
        <row r="23"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E25">
            <v>0</v>
          </cell>
          <cell r="F25">
            <v>0</v>
          </cell>
        </row>
        <row r="26">
          <cell r="E26">
            <v>0</v>
          </cell>
          <cell r="F26">
            <v>0</v>
          </cell>
        </row>
        <row r="27">
          <cell r="E27">
            <v>0</v>
          </cell>
          <cell r="F27">
            <v>0</v>
          </cell>
        </row>
        <row r="28">
          <cell r="E28">
            <v>0</v>
          </cell>
          <cell r="F28">
            <v>0</v>
          </cell>
        </row>
        <row r="29">
          <cell r="E29">
            <v>0</v>
          </cell>
          <cell r="F29">
            <v>0</v>
          </cell>
        </row>
        <row r="30"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7">
          <cell r="E37">
            <v>0</v>
          </cell>
          <cell r="F37">
            <v>0</v>
          </cell>
        </row>
        <row r="38">
          <cell r="E38">
            <v>0</v>
          </cell>
          <cell r="F38">
            <v>0</v>
          </cell>
        </row>
        <row r="39">
          <cell r="E39">
            <v>0</v>
          </cell>
          <cell r="F39">
            <v>0</v>
          </cell>
        </row>
        <row r="40">
          <cell r="E40">
            <v>0</v>
          </cell>
          <cell r="F40">
            <v>0</v>
          </cell>
        </row>
        <row r="41">
          <cell r="E41">
            <v>0</v>
          </cell>
          <cell r="F41">
            <v>0</v>
          </cell>
        </row>
        <row r="42">
          <cell r="E42">
            <v>0</v>
          </cell>
          <cell r="F42">
            <v>0</v>
          </cell>
        </row>
        <row r="43">
          <cell r="E43">
            <v>0</v>
          </cell>
          <cell r="F43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E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1">
          <cell r="E51">
            <v>0</v>
          </cell>
          <cell r="F51">
            <v>0</v>
          </cell>
        </row>
        <row r="52">
          <cell r="E52">
            <v>0</v>
          </cell>
          <cell r="F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E54">
            <v>0</v>
          </cell>
        </row>
        <row r="55">
          <cell r="E55">
            <v>0</v>
          </cell>
        </row>
        <row r="56">
          <cell r="E56">
            <v>0</v>
          </cell>
        </row>
        <row r="57">
          <cell r="E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</row>
        <row r="59">
          <cell r="E59">
            <v>0</v>
          </cell>
        </row>
        <row r="60">
          <cell r="E60">
            <v>0</v>
          </cell>
        </row>
        <row r="61">
          <cell r="E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</row>
        <row r="63">
          <cell r="E63">
            <v>0</v>
          </cell>
        </row>
        <row r="64">
          <cell r="E64">
            <v>0</v>
          </cell>
        </row>
        <row r="65">
          <cell r="E65">
            <v>0</v>
          </cell>
        </row>
        <row r="66">
          <cell r="E66">
            <v>0</v>
          </cell>
        </row>
        <row r="67">
          <cell r="E67">
            <v>0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E71">
            <v>0</v>
          </cell>
          <cell r="F71">
            <v>0</v>
          </cell>
        </row>
        <row r="72">
          <cell r="E72">
            <v>0</v>
          </cell>
          <cell r="F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E74">
            <v>0</v>
          </cell>
          <cell r="F74">
            <v>0</v>
          </cell>
        </row>
        <row r="75">
          <cell r="E75">
            <v>0</v>
          </cell>
          <cell r="F75">
            <v>0</v>
          </cell>
        </row>
        <row r="76">
          <cell r="E76">
            <v>0</v>
          </cell>
          <cell r="F76">
            <v>0</v>
          </cell>
        </row>
        <row r="77">
          <cell r="E77">
            <v>0</v>
          </cell>
          <cell r="F77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E84">
            <v>0</v>
          </cell>
        </row>
        <row r="85">
          <cell r="E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E91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</row>
        <row r="96">
          <cell r="C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</row>
        <row r="100">
          <cell r="C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C103">
            <v>20000</v>
          </cell>
          <cell r="D103">
            <v>29099</v>
          </cell>
        </row>
        <row r="104">
          <cell r="C104">
            <v>0</v>
          </cell>
          <cell r="D104">
            <v>0</v>
          </cell>
        </row>
        <row r="105">
          <cell r="C105">
            <v>20000</v>
          </cell>
          <cell r="D105">
            <v>3956</v>
          </cell>
        </row>
        <row r="106">
          <cell r="C106">
            <v>0</v>
          </cell>
          <cell r="D106">
            <v>25143</v>
          </cell>
        </row>
        <row r="107">
          <cell r="C107">
            <v>0</v>
          </cell>
          <cell r="D107">
            <v>25143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</row>
        <row r="123">
          <cell r="E123">
            <v>0</v>
          </cell>
        </row>
        <row r="124">
          <cell r="E124">
            <v>0</v>
          </cell>
          <cell r="F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</row>
        <row r="126">
          <cell r="E126">
            <v>0</v>
          </cell>
        </row>
        <row r="127">
          <cell r="E127">
            <v>0</v>
          </cell>
          <cell r="F127">
            <v>0</v>
          </cell>
        </row>
        <row r="128">
          <cell r="E128">
            <v>0</v>
          </cell>
        </row>
        <row r="129">
          <cell r="E129">
            <v>0</v>
          </cell>
        </row>
        <row r="130">
          <cell r="E130">
            <v>0</v>
          </cell>
        </row>
        <row r="131">
          <cell r="E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</row>
        <row r="138">
          <cell r="E138">
            <v>0</v>
          </cell>
        </row>
        <row r="139">
          <cell r="E139">
            <v>0</v>
          </cell>
        </row>
        <row r="140">
          <cell r="E140">
            <v>0</v>
          </cell>
        </row>
        <row r="141">
          <cell r="E141">
            <v>0</v>
          </cell>
        </row>
        <row r="142">
          <cell r="E142">
            <v>0</v>
          </cell>
          <cell r="F142">
            <v>0</v>
          </cell>
        </row>
        <row r="143">
          <cell r="E143">
            <v>0</v>
          </cell>
        </row>
        <row r="144">
          <cell r="C144">
            <v>0</v>
          </cell>
          <cell r="E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E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E150">
            <v>0</v>
          </cell>
          <cell r="F150">
            <v>0</v>
          </cell>
        </row>
        <row r="151">
          <cell r="E151">
            <v>0</v>
          </cell>
        </row>
        <row r="152">
          <cell r="E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</row>
        <row r="154">
          <cell r="E154">
            <v>0</v>
          </cell>
        </row>
        <row r="155">
          <cell r="E155">
            <v>0</v>
          </cell>
        </row>
        <row r="156">
          <cell r="E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E158">
            <v>0</v>
          </cell>
        </row>
        <row r="159">
          <cell r="E159">
            <v>0</v>
          </cell>
        </row>
        <row r="160">
          <cell r="E160">
            <v>0</v>
          </cell>
        </row>
        <row r="161">
          <cell r="E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E163">
            <v>0</v>
          </cell>
          <cell r="F163">
            <v>0</v>
          </cell>
        </row>
        <row r="164">
          <cell r="E164">
            <v>0</v>
          </cell>
          <cell r="F164">
            <v>0</v>
          </cell>
        </row>
        <row r="165">
          <cell r="E165">
            <v>0</v>
          </cell>
          <cell r="F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</row>
        <row r="167">
          <cell r="E167">
            <v>0</v>
          </cell>
          <cell r="F167">
            <v>0</v>
          </cell>
        </row>
        <row r="168">
          <cell r="E168">
            <v>0</v>
          </cell>
          <cell r="F168">
            <v>0</v>
          </cell>
        </row>
        <row r="169">
          <cell r="E169">
            <v>0</v>
          </cell>
          <cell r="F169">
            <v>0</v>
          </cell>
        </row>
        <row r="170">
          <cell r="E170">
            <v>0</v>
          </cell>
          <cell r="F170">
            <v>0</v>
          </cell>
        </row>
        <row r="171">
          <cell r="E171">
            <v>0</v>
          </cell>
          <cell r="F171">
            <v>0</v>
          </cell>
        </row>
        <row r="172"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E173">
            <v>0</v>
          </cell>
          <cell r="F173">
            <v>0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C176">
            <v>0</v>
          </cell>
          <cell r="D176">
            <v>0</v>
          </cell>
          <cell r="E176">
            <v>0</v>
          </cell>
          <cell r="F176">
            <v>0</v>
          </cell>
        </row>
        <row r="177">
          <cell r="E177">
            <v>0</v>
          </cell>
        </row>
        <row r="178">
          <cell r="E178">
            <v>0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E180">
            <v>0</v>
          </cell>
        </row>
        <row r="181">
          <cell r="E181">
            <v>0</v>
          </cell>
        </row>
        <row r="182">
          <cell r="E182">
            <v>0</v>
          </cell>
        </row>
        <row r="183">
          <cell r="C183">
            <v>0</v>
          </cell>
          <cell r="D183">
            <v>0</v>
          </cell>
          <cell r="E183">
            <v>0</v>
          </cell>
          <cell r="F183">
            <v>0</v>
          </cell>
        </row>
        <row r="184">
          <cell r="E184">
            <v>0</v>
          </cell>
        </row>
        <row r="185">
          <cell r="E185">
            <v>0</v>
          </cell>
        </row>
        <row r="186">
          <cell r="E186">
            <v>0</v>
          </cell>
        </row>
        <row r="187">
          <cell r="E187">
            <v>0</v>
          </cell>
        </row>
        <row r="188">
          <cell r="C188">
            <v>0</v>
          </cell>
          <cell r="D188">
            <v>0</v>
          </cell>
          <cell r="E188">
            <v>0</v>
          </cell>
          <cell r="F188">
            <v>0</v>
          </cell>
        </row>
        <row r="189">
          <cell r="E189">
            <v>0</v>
          </cell>
        </row>
        <row r="190">
          <cell r="E190">
            <v>0</v>
          </cell>
        </row>
        <row r="191">
          <cell r="E191">
            <v>0</v>
          </cell>
        </row>
        <row r="192">
          <cell r="E192">
            <v>0</v>
          </cell>
          <cell r="F192">
            <v>0</v>
          </cell>
        </row>
        <row r="193">
          <cell r="E193">
            <v>0</v>
          </cell>
        </row>
        <row r="194">
          <cell r="E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</row>
        <row r="197">
          <cell r="C197">
            <v>0</v>
          </cell>
          <cell r="D197">
            <v>0</v>
          </cell>
          <cell r="E197">
            <v>0</v>
          </cell>
          <cell r="F197">
            <v>0</v>
          </cell>
        </row>
        <row r="198">
          <cell r="E198">
            <v>0</v>
          </cell>
          <cell r="F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</row>
        <row r="202">
          <cell r="C202">
            <v>0</v>
          </cell>
          <cell r="D202">
            <v>0</v>
          </cell>
          <cell r="E202">
            <v>0</v>
          </cell>
          <cell r="F202">
            <v>0</v>
          </cell>
        </row>
        <row r="205">
          <cell r="E205">
            <v>0</v>
          </cell>
          <cell r="F205">
            <v>0</v>
          </cell>
        </row>
        <row r="206">
          <cell r="E206">
            <v>0</v>
          </cell>
          <cell r="F206">
            <v>0</v>
          </cell>
        </row>
        <row r="207">
          <cell r="C207">
            <v>0</v>
          </cell>
          <cell r="D207">
            <v>0</v>
          </cell>
          <cell r="F207">
            <v>0</v>
          </cell>
        </row>
        <row r="209">
          <cell r="E209">
            <v>0</v>
          </cell>
        </row>
        <row r="210">
          <cell r="E210">
            <v>0</v>
          </cell>
        </row>
        <row r="211">
          <cell r="E211">
            <v>0</v>
          </cell>
        </row>
        <row r="212">
          <cell r="E212">
            <v>0</v>
          </cell>
        </row>
        <row r="213">
          <cell r="E213">
            <v>0</v>
          </cell>
        </row>
        <row r="214">
          <cell r="E214">
            <v>0</v>
          </cell>
        </row>
        <row r="215">
          <cell r="C215">
            <v>0</v>
          </cell>
          <cell r="D215">
            <v>0</v>
          </cell>
          <cell r="E215">
            <v>0</v>
          </cell>
          <cell r="F215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</row>
        <row r="220">
          <cell r="E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</row>
        <row r="222">
          <cell r="E222">
            <v>0</v>
          </cell>
        </row>
        <row r="223">
          <cell r="E223">
            <v>0</v>
          </cell>
        </row>
        <row r="224">
          <cell r="E224">
            <v>0</v>
          </cell>
        </row>
        <row r="225">
          <cell r="E225">
            <v>0</v>
          </cell>
        </row>
        <row r="226">
          <cell r="F226">
            <v>173305</v>
          </cell>
        </row>
        <row r="229">
          <cell r="E229">
            <v>0</v>
          </cell>
          <cell r="F229">
            <v>0</v>
          </cell>
        </row>
        <row r="230">
          <cell r="C230">
            <v>1200</v>
          </cell>
          <cell r="D230">
            <v>4004</v>
          </cell>
          <cell r="E230">
            <v>0</v>
          </cell>
          <cell r="F230">
            <v>4004</v>
          </cell>
        </row>
        <row r="231">
          <cell r="E231">
            <v>0</v>
          </cell>
        </row>
        <row r="232">
          <cell r="C232">
            <v>1200</v>
          </cell>
          <cell r="D232">
            <v>4004</v>
          </cell>
          <cell r="E232">
            <v>0</v>
          </cell>
          <cell r="F232">
            <v>4004</v>
          </cell>
        </row>
        <row r="233">
          <cell r="E233">
            <v>0</v>
          </cell>
        </row>
        <row r="234">
          <cell r="C234">
            <v>0</v>
          </cell>
          <cell r="D234">
            <v>0</v>
          </cell>
          <cell r="E234">
            <v>0</v>
          </cell>
          <cell r="F234">
            <v>0</v>
          </cell>
        </row>
        <row r="235">
          <cell r="C235">
            <v>0</v>
          </cell>
          <cell r="D235">
            <v>0</v>
          </cell>
          <cell r="E235">
            <v>0</v>
          </cell>
          <cell r="F235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</row>
        <row r="242">
          <cell r="E242">
            <v>0</v>
          </cell>
        </row>
        <row r="243">
          <cell r="E243">
            <v>0</v>
          </cell>
        </row>
        <row r="245">
          <cell r="E245">
            <v>0</v>
          </cell>
        </row>
        <row r="247">
          <cell r="E247">
            <v>0</v>
          </cell>
        </row>
        <row r="249">
          <cell r="E249">
            <v>0</v>
          </cell>
        </row>
        <row r="250">
          <cell r="E250">
            <v>0</v>
          </cell>
        </row>
        <row r="251">
          <cell r="E251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C256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F436">
            <v>0</v>
          </cell>
        </row>
      </sheetData>
      <sheetData sheetId="3">
        <row r="8">
          <cell r="D8" t="str">
            <v>01-01-2024 -- 30-09-2024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 refreshError="1"/>
      <sheetData sheetId="1" refreshError="1"/>
      <sheetData sheetId="2" refreshError="1">
        <row r="3">
          <cell r="A3" t="str">
            <v>EEE.21.00.000.000.000</v>
          </cell>
        </row>
        <row r="4">
          <cell r="A4" t="str">
            <v>EEE.21.01.000.000.000</v>
          </cell>
          <cell r="B4" t="str">
            <v>PERSONAL DE PLANTA</v>
          </cell>
        </row>
        <row r="5">
          <cell r="A5" t="str">
            <v>EEE.21.01.001.000.000</v>
          </cell>
          <cell r="B5" t="str">
            <v>Sueldos y Sobresueldos</v>
          </cell>
        </row>
        <row r="6">
          <cell r="A6" t="str">
            <v>EEE.21.01.001.001.000</v>
          </cell>
          <cell r="B6" t="str">
            <v>Sueldos Bases</v>
          </cell>
        </row>
        <row r="7">
          <cell r="A7" t="str">
            <v>EEE.21.01.001.002.000</v>
          </cell>
          <cell r="B7" t="str">
            <v>Asignación de Antigüedad</v>
          </cell>
        </row>
        <row r="8">
          <cell r="A8" t="str">
            <v>EEE.21.01.001.002.002</v>
          </cell>
          <cell r="B8" t="str">
            <v>Asignación de Antigüedad, Art.97, letra g), de la Ley Nº18.883, y Leyes Nºs. 19.180 y 19.280</v>
          </cell>
        </row>
        <row r="9">
          <cell r="A9" t="str">
            <v>EEE.21.01.001.002.003</v>
          </cell>
          <cell r="B9" t="str">
            <v>Trienios, Art.7, Inciso 3, Ley Nº15.076</v>
          </cell>
        </row>
        <row r="10">
          <cell r="A10" t="str">
            <v>EEE.21.01.001.003.000</v>
          </cell>
          <cell r="B10" t="str">
            <v>Asignación Profesional</v>
          </cell>
        </row>
        <row r="11">
          <cell r="A11" t="str">
            <v>EEE.21.01.001.003.001</v>
          </cell>
          <cell r="B11" t="str">
            <v>Asignación Profesional, Decreto Ley Nº479 de 1974</v>
          </cell>
        </row>
        <row r="12">
          <cell r="A12" t="str">
            <v>EEE.21.01.001.004.000</v>
          </cell>
          <cell r="B12" t="str">
            <v>Asignación de Zona</v>
          </cell>
        </row>
        <row r="13">
          <cell r="A13" t="str">
            <v>EEE.21.01.001.004.001</v>
          </cell>
          <cell r="B13" t="str">
            <v>Asignación de Zona, Art. 7 y 25, D.L. Nº3.551</v>
          </cell>
        </row>
        <row r="14">
          <cell r="A14" t="str">
            <v>EEE.21.01.001.004.002</v>
          </cell>
          <cell r="B14" t="str">
            <v>Asignación de Zona, Art. 26 de la Ley Nº19.378, y Ley Nº19.354</v>
          </cell>
        </row>
        <row r="15">
          <cell r="A15" t="str">
            <v>EEE.21.01.001.004.003</v>
          </cell>
          <cell r="B15" t="str">
            <v>Asignación de Zona, Decreto Nº450 de 1974, Ley 19.354</v>
          </cell>
        </row>
        <row r="16">
          <cell r="A16" t="str">
            <v>EEE.21.01.001.004.004</v>
          </cell>
          <cell r="B16" t="str">
            <v>Complemento de Zona</v>
          </cell>
        </row>
        <row r="17">
          <cell r="A17" t="str">
            <v>EEE.21.01.001.007.000</v>
          </cell>
          <cell r="B17" t="str">
            <v>Asignaciones del D.L. Nº 3551, de 1981</v>
          </cell>
        </row>
        <row r="18">
          <cell r="A18" t="str">
            <v>EEE.21.01.001.007.001</v>
          </cell>
          <cell r="B18" t="str">
            <v>Asignación Municipal, Art.24 y 31 D.L. Nº3.551 de 1981</v>
          </cell>
        </row>
        <row r="19">
          <cell r="A19" t="str">
            <v>EEE.21.01.001.007.002</v>
          </cell>
          <cell r="B19" t="str">
            <v>Asignación Protección Imponibilidad, Art. 15, D.L. N° 3.551 de 1981</v>
          </cell>
        </row>
        <row r="20">
          <cell r="A20" t="str">
            <v>EEE.21.01.001.007.003</v>
          </cell>
          <cell r="B20" t="str">
            <v>Bonificación Art. 39, D.L. Nº3.551 de 1981</v>
          </cell>
        </row>
        <row r="21">
          <cell r="A21" t="str">
            <v>EEE.21.01.001.008.000</v>
          </cell>
          <cell r="B21" t="str">
            <v>Asignación de Nivelación</v>
          </cell>
        </row>
        <row r="22">
          <cell r="A22" t="str">
            <v>EEE.21.01.001.008.001</v>
          </cell>
          <cell r="B22" t="str">
            <v>Bonificación Art. 21, Ley N° 19.429</v>
          </cell>
        </row>
        <row r="23">
          <cell r="A23" t="str">
            <v>EEE.21.01.001.008.002</v>
          </cell>
          <cell r="B23" t="str">
            <v>Planilla Complementaria, Art. 4 y 11, Ley N° 19.598</v>
          </cell>
        </row>
        <row r="24">
          <cell r="A24" t="str">
            <v>EEE.21.01.001.009.000</v>
          </cell>
          <cell r="B24" t="str">
            <v>Asignaciones Especiales</v>
          </cell>
        </row>
        <row r="25">
          <cell r="A25" t="str">
            <v>EEE.21.01.001.009.001</v>
          </cell>
          <cell r="B25" t="str">
            <v>Monto Fijo Complementario Art. 3, Ley Nº 19.278</v>
          </cell>
        </row>
        <row r="26">
          <cell r="A26" t="str">
            <v>EEE.21.01.001.009.003</v>
          </cell>
          <cell r="B26" t="str">
            <v>Bonificación Proporcional Art. 8, Ley Nº 19.410</v>
          </cell>
        </row>
        <row r="27">
          <cell r="A27" t="str">
            <v>EEE.21.01.001.009.004</v>
          </cell>
          <cell r="B27" t="str">
            <v>Bonificación Especial Profesores Encargados de Escuelas Rurales, Art. 13, Ley N° 19.715</v>
          </cell>
        </row>
        <row r="28">
          <cell r="A28" t="str">
            <v>EEE.21.01.001.009.005</v>
          </cell>
          <cell r="B28" t="str">
            <v>Asignación Art. 1, Ley Nº19.529</v>
          </cell>
        </row>
        <row r="29">
          <cell r="A29" t="str">
            <v>EEE.21.01.001.009.006</v>
          </cell>
          <cell r="B29" t="str">
            <v>Red Maestros de Maestros</v>
          </cell>
        </row>
        <row r="30">
          <cell r="A30" t="str">
            <v>EEE.21.01.001.009.007</v>
          </cell>
          <cell r="B30" t="str">
            <v>Asignación Especial Transitoria, Art. 45, Ley Nº19.378</v>
          </cell>
        </row>
        <row r="31">
          <cell r="A31" t="str">
            <v>EEE.21.01.001.009.999</v>
          </cell>
          <cell r="B31" t="str">
            <v>Otras  Asignaciones Especiales</v>
          </cell>
        </row>
        <row r="32">
          <cell r="A32" t="str">
            <v>EEE.21.01.001.010.000</v>
          </cell>
          <cell r="B32" t="str">
            <v>Asignación de Pérdida de Caja</v>
          </cell>
        </row>
        <row r="33">
          <cell r="A33" t="str">
            <v>EEE.21.01.001.010.001</v>
          </cell>
          <cell r="B33" t="str">
            <v>Asignación por Pédrida de Caja, Art. 97, letra a), Ley Nº18.883</v>
          </cell>
        </row>
        <row r="34">
          <cell r="A34" t="str">
            <v>EEE.21.01.001.011.000</v>
          </cell>
          <cell r="B34" t="str">
            <v>Asignación de Movilización</v>
          </cell>
        </row>
        <row r="35">
          <cell r="A35" t="str">
            <v>EEE.21.01.001.011.001</v>
          </cell>
          <cell r="B35" t="str">
            <v>Asignación de Movilización, Art. 97, letra b), Ley Nº18.883</v>
          </cell>
        </row>
        <row r="36">
          <cell r="A36" t="str">
            <v>EEE.21.01.001.014.000</v>
          </cell>
          <cell r="B36" t="str">
            <v>Asignaciones Compensatorias</v>
          </cell>
        </row>
        <row r="37">
          <cell r="A37" t="str">
            <v>EEE.21.01.001.014.001</v>
          </cell>
          <cell r="B37" t="str">
            <v>Incremento Previsional, Art. 2, D.L. 3501, de 1980</v>
          </cell>
        </row>
        <row r="38">
          <cell r="A38" t="str">
            <v>EEE.21.01.001.014.002</v>
          </cell>
          <cell r="B38" t="str">
            <v>Bonificación Compensatoria de Salud, Art. 3, Ley Nº18.566</v>
          </cell>
        </row>
        <row r="39">
          <cell r="A39" t="str">
            <v>EEE.21.01.001.014.003</v>
          </cell>
          <cell r="B39" t="str">
            <v>Bonificación Compensatoria, Art.10, Ley Nº18.675</v>
          </cell>
        </row>
        <row r="40">
          <cell r="A40" t="str">
            <v>EEE.21.01.001.014.004</v>
          </cell>
          <cell r="B40" t="str">
            <v>Bonificación Adicional Art. 11 Ley N° 18.675</v>
          </cell>
        </row>
        <row r="41">
          <cell r="A41" t="str">
            <v>EEE.21.01.001.014.005</v>
          </cell>
          <cell r="B41" t="str">
            <v>Bonificación Art. 3, Ley Nº19.200</v>
          </cell>
        </row>
        <row r="42">
          <cell r="A42" t="str">
            <v>EEE.21.01.001.014.006</v>
          </cell>
          <cell r="B42" t="str">
            <v>Bonificación Previsional, Art. 19, Ley Nº15.386</v>
          </cell>
        </row>
        <row r="43">
          <cell r="A43" t="str">
            <v>EEE.21.01.001.014.007</v>
          </cell>
          <cell r="B43" t="str">
            <v>Remuneración Adicional, Art. 3 transitorio, Ley N° 19.070</v>
          </cell>
        </row>
        <row r="44">
          <cell r="A44" t="str">
            <v>EEE.21.01.001.014.999</v>
          </cell>
          <cell r="B44" t="str">
            <v>Otras Asignaciones Compensatorias</v>
          </cell>
        </row>
        <row r="45">
          <cell r="A45" t="str">
            <v>EEE.21.01.001.015.000</v>
          </cell>
          <cell r="B45" t="str">
            <v>Asginaciones Sustitutivas</v>
          </cell>
        </row>
        <row r="46">
          <cell r="A46" t="str">
            <v>EEE.21.01.001.015.001</v>
          </cell>
          <cell r="B46" t="str">
            <v>Asignación Única, Art.4, Ley Nº18.717</v>
          </cell>
        </row>
        <row r="47">
          <cell r="A47" t="str">
            <v>EEE.21.01.001.015.999</v>
          </cell>
          <cell r="B47" t="str">
            <v>Otras Asignaciones Sustitutivas</v>
          </cell>
        </row>
        <row r="48">
          <cell r="A48" t="str">
            <v>EEE.21.01.001.019.000</v>
          </cell>
          <cell r="B48" t="str">
            <v>Asignación de Responsabilidad</v>
          </cell>
        </row>
        <row r="49">
          <cell r="A49" t="str">
            <v>EEE.21.01.001.019.001</v>
          </cell>
          <cell r="B49" t="str">
            <v>Asignación de Responsabilidad Judicial, Art. 2º,  Ley Nº 20.008</v>
          </cell>
        </row>
        <row r="50">
          <cell r="A50" t="str">
            <v>EEE.21.01.001.019.002</v>
          </cell>
          <cell r="B50" t="str">
            <v>Asignación de Responsabilidad Directiva</v>
          </cell>
        </row>
        <row r="51">
          <cell r="A51" t="str">
            <v>EEE.21.01.001.019.004</v>
          </cell>
          <cell r="B51" t="str">
            <v>Asignación de Responsabilidad, Art. 9, Decreto 252 de 1976</v>
          </cell>
        </row>
        <row r="52">
          <cell r="A52" t="str">
            <v>EEE.21.01.001.022.000</v>
          </cell>
          <cell r="B52" t="str">
            <v>Componente Base Asignación de desempeño</v>
          </cell>
        </row>
        <row r="53">
          <cell r="A53" t="str">
            <v>EEE.21.01.001.025.000</v>
          </cell>
          <cell r="B53" t="str">
            <v>Asignación Artículo 1, Ley Nº19.112</v>
          </cell>
        </row>
        <row r="54">
          <cell r="A54" t="str">
            <v>EEE.21.01.001.025.001</v>
          </cell>
          <cell r="B54" t="str">
            <v>Asignación Especial Profesionales Ley Nº15.076, letra a), Art. 1, Ley Nº19.112</v>
          </cell>
        </row>
        <row r="55">
          <cell r="A55" t="str">
            <v>EEE.21.01.001.025.002</v>
          </cell>
          <cell r="B55" t="str">
            <v>Asignación Especial Profesionales Ley Nº15.076, letra b), Art. 1, Ley Nº19.112</v>
          </cell>
        </row>
        <row r="56">
          <cell r="A56" t="str">
            <v>EEE.21.01.001.026.000</v>
          </cell>
          <cell r="B56" t="str">
            <v>Asignación Artículo 1, Ley Nº19.432</v>
          </cell>
        </row>
        <row r="57">
          <cell r="A57" t="str">
            <v>EEE.21.01.001.027.000</v>
          </cell>
          <cell r="B57" t="str">
            <v>Asignación de Estímulo personal Médico Diurno</v>
          </cell>
        </row>
        <row r="58">
          <cell r="A58" t="str">
            <v>EEE.21.01.001.028.000</v>
          </cell>
          <cell r="B58" t="str">
            <v>Asignación de Estímulo Personal Médico y Profesores</v>
          </cell>
        </row>
        <row r="59">
          <cell r="A59" t="str">
            <v>EEE.21.01.001.028.002</v>
          </cell>
          <cell r="B59" t="str">
            <v>Asignación por Desempeño en Condiciones Difíciles, Art. 28, Ley N° 19.378</v>
          </cell>
        </row>
        <row r="60">
          <cell r="A60" t="str">
            <v>EEE.21.01.001.028.003</v>
          </cell>
          <cell r="B60" t="str">
            <v>Asignación de Estímulo, Art. 65, Ley Nª18.482</v>
          </cell>
        </row>
        <row r="61">
          <cell r="A61" t="str">
            <v>EEE.21.01.001.028.004</v>
          </cell>
          <cell r="B61" t="str">
            <v>Asignación de Estímulo, Art. 14, Ley Nª15.076</v>
          </cell>
        </row>
        <row r="62">
          <cell r="A62" t="str">
            <v>EEE.21.01.001.031.000</v>
          </cell>
          <cell r="B62" t="str">
            <v>Asignación de Experiencia Calificada</v>
          </cell>
        </row>
        <row r="63">
          <cell r="A63" t="str">
            <v>EEE.21.01.001.031.002</v>
          </cell>
          <cell r="B63" t="str">
            <v>Asignación Post-Título, Art. 42, Ley N° 19.378</v>
          </cell>
        </row>
        <row r="64">
          <cell r="A64" t="str">
            <v>EEE.21.01.001.032.000</v>
          </cell>
          <cell r="B64" t="str">
            <v>Asignación de Reforzamiento Profesional Diurno</v>
          </cell>
        </row>
        <row r="65">
          <cell r="A65" t="str">
            <v>EEE.21.01.001.037.000</v>
          </cell>
          <cell r="B65" t="str">
            <v>Asignación Única</v>
          </cell>
        </row>
        <row r="66">
          <cell r="A66" t="str">
            <v>EEE.21.01.001.038.000</v>
          </cell>
          <cell r="B66" t="str">
            <v>Asignación Zonas Extremas</v>
          </cell>
        </row>
        <row r="67">
          <cell r="A67" t="str">
            <v>EEE.21.01.001.043.000</v>
          </cell>
          <cell r="B67" t="str">
            <v>Asignación Inherente al Cargo Ley Nº 18.695</v>
          </cell>
        </row>
        <row r="68">
          <cell r="A68" t="str">
            <v>EEE.21.01.001.044.000</v>
          </cell>
          <cell r="B68" t="str">
            <v>Asignación de Atención Primaria Municipal</v>
          </cell>
        </row>
        <row r="69">
          <cell r="A69" t="str">
            <v>EEE.21.01.001.044.001</v>
          </cell>
          <cell r="B69" t="str">
            <v>Asignación Atención Primaria Salud, Arts. 23 y 25, Ley N° 19.378</v>
          </cell>
        </row>
        <row r="70">
          <cell r="A70" t="str">
            <v>EEE.21.01.001.046.000</v>
          </cell>
          <cell r="B70" t="str">
            <v>Asignación de Experiencia</v>
          </cell>
        </row>
        <row r="71">
          <cell r="A71" t="str">
            <v>EEE.21.01.001.047.000</v>
          </cell>
          <cell r="B71" t="str">
            <v>Asignación por Tramo de Desarrollo Profesional</v>
          </cell>
        </row>
        <row r="72">
          <cell r="A72" t="str">
            <v>EEE.21.01.001.048.000</v>
          </cell>
          <cell r="B72" t="str">
            <v>Asignación de Reconocimiento por Docencia en Establecimientos de Alta Concentración de Alumnos Prioritarios</v>
          </cell>
        </row>
        <row r="73">
          <cell r="A73" t="str">
            <v>EEE.21.01.001.049.000</v>
          </cell>
          <cell r="B73" t="str">
            <v>Asignación de Responsabilidad Directiva y Asignación Técnico Pedagógica</v>
          </cell>
        </row>
        <row r="74">
          <cell r="A74" t="str">
            <v>EEE.21.01.001.049.001</v>
          </cell>
          <cell r="B74" t="str">
            <v>Asignación por Responsabilidad Directiva</v>
          </cell>
        </row>
        <row r="75">
          <cell r="A75" t="str">
            <v>EEE.21.01.001.049.002</v>
          </cell>
          <cell r="B75" t="str">
            <v>Asignación de Responsabilidad Técnico Pedagógica</v>
          </cell>
        </row>
        <row r="76">
          <cell r="A76" t="str">
            <v>EEE.21.01.001.050.000</v>
          </cell>
          <cell r="B76" t="str">
            <v>Bonificación por Reconocimiento Profesional</v>
          </cell>
        </row>
        <row r="77">
          <cell r="A77" t="str">
            <v>EEE.21.01.001.051.000</v>
          </cell>
          <cell r="B77" t="str">
            <v>Bonificación por Excelencia Académica</v>
          </cell>
        </row>
        <row r="78">
          <cell r="A78" t="str">
            <v>EEE.21.01.001.999.000</v>
          </cell>
          <cell r="B78" t="str">
            <v>Otras Asignaciones</v>
          </cell>
        </row>
        <row r="79">
          <cell r="A79" t="str">
            <v>EEE.21.01.002.000.000</v>
          </cell>
          <cell r="B79" t="str">
            <v>Aportes del Empleador</v>
          </cell>
        </row>
        <row r="80">
          <cell r="A80" t="str">
            <v>EEE.21.01.002.001.000</v>
          </cell>
          <cell r="B80" t="str">
            <v>A Servicios de Bienestar</v>
          </cell>
        </row>
        <row r="81">
          <cell r="A81" t="str">
            <v>EEE.21.01.002.002.000</v>
          </cell>
          <cell r="B81" t="str">
            <v>Otras Cotizaciones Previsionales</v>
          </cell>
        </row>
        <row r="82">
          <cell r="A82" t="str">
            <v>EEE.21.01.003.000.000</v>
          </cell>
          <cell r="B82" t="str">
            <v>Asignaciones por Desempeño</v>
          </cell>
        </row>
        <row r="83">
          <cell r="A83" t="str">
            <v>EEE.21.01.003.001.000</v>
          </cell>
          <cell r="B83" t="str">
            <v>Desempeño Institucional</v>
          </cell>
        </row>
        <row r="84">
          <cell r="A84" t="str">
            <v>EEE.21.01.003.001.001</v>
          </cell>
          <cell r="B84" t="str">
            <v>Asignación de Mejoramiento de la Gestión Municipal, Art. 1, Ley Nº20.008</v>
          </cell>
        </row>
        <row r="85">
          <cell r="A85" t="str">
            <v>EEE.21.01.003.001.002</v>
          </cell>
          <cell r="B85" t="str">
            <v>Bonificación Excelencia</v>
          </cell>
        </row>
        <row r="86">
          <cell r="A86" t="str">
            <v>EEE.21.01.003.002.000</v>
          </cell>
          <cell r="B86" t="str">
            <v>Desempeño Colectivo</v>
          </cell>
        </row>
        <row r="87">
          <cell r="A87" t="str">
            <v>EEE.21.01.003.002.001</v>
          </cell>
          <cell r="B87" t="str">
            <v>Asignación de Mejoramiento de la Gestión Municipal, Art. 1, Ley Nº20.008</v>
          </cell>
        </row>
        <row r="88">
          <cell r="A88" t="str">
            <v>EEE.21.01.003.002.002</v>
          </cell>
          <cell r="B88" t="str">
            <v>Asignación Variable por Desempeño Colectivo</v>
          </cell>
        </row>
        <row r="89">
          <cell r="A89" t="str">
            <v>EEE.21.01.003.002.003</v>
          </cell>
          <cell r="B89" t="str">
            <v>Asignación de Desarrollo y Estímulo al Desempeño Colectivo, Ley Nº19.813</v>
          </cell>
        </row>
        <row r="90">
          <cell r="A90" t="str">
            <v>EEE.21.01.003.003.000</v>
          </cell>
          <cell r="B90" t="str">
            <v>Desempeño Individual</v>
          </cell>
        </row>
        <row r="91">
          <cell r="A91" t="str">
            <v>EEE.21.01.003.003.001</v>
          </cell>
          <cell r="B91" t="str">
            <v>Asignación de Mejoramiento de la Gestión Municipal, Art. 1, Ley Nº20.008</v>
          </cell>
        </row>
        <row r="92">
          <cell r="A92" t="str">
            <v>EEE.21.01.003.003.002</v>
          </cell>
          <cell r="B92" t="str">
            <v>Asignación de Incentivo por Gestión Jurisdiccional, Art. 2, Ley Nº20.008</v>
          </cell>
        </row>
        <row r="93">
          <cell r="A93" t="str">
            <v>EEE.21.01.003.003.003</v>
          </cell>
          <cell r="B93" t="str">
            <v>Asignación Especial de Incentivo Profesional, Art. 47, Ley N° 19.070</v>
          </cell>
        </row>
        <row r="94">
          <cell r="A94" t="str">
            <v>EEE.21.01.003.003.004</v>
          </cell>
          <cell r="B94" t="str">
            <v>Asignación Variable por Desempeño Individual</v>
          </cell>
        </row>
        <row r="95">
          <cell r="A95" t="str">
            <v>EEE.21.01.003.003.005</v>
          </cell>
          <cell r="B95" t="str">
            <v>Asignación por Mérito, Art. 30 de la Ley Nº19.378, agrega Ley Nº19.607</v>
          </cell>
        </row>
        <row r="96">
          <cell r="A96" t="str">
            <v>EEE.21.01.004.000.000</v>
          </cell>
          <cell r="B96" t="str">
            <v>Remuneraciones Variables</v>
          </cell>
        </row>
        <row r="97">
          <cell r="A97" t="str">
            <v>EEE.21.01.004.002.000</v>
          </cell>
          <cell r="B97" t="str">
            <v>Asignación de Estímulo Jornadas Prioritarias</v>
          </cell>
        </row>
        <row r="98">
          <cell r="A98" t="str">
            <v>EEE.21.01.004.003.000</v>
          </cell>
          <cell r="B98" t="str">
            <v>Asignación Artículo 3, Ley Nº19.264</v>
          </cell>
        </row>
        <row r="99">
          <cell r="A99" t="str">
            <v>EEE.21.01.004.004.000</v>
          </cell>
          <cell r="B99" t="str">
            <v>Asignación por Desempeño de Funciones Críticas</v>
          </cell>
        </row>
        <row r="100">
          <cell r="A100" t="str">
            <v>EEE.21.01.004.005.000</v>
          </cell>
          <cell r="B100" t="str">
            <v>Trabajos Extraordinarios</v>
          </cell>
        </row>
        <row r="101">
          <cell r="A101" t="str">
            <v>EEE.21.01.004.006.000</v>
          </cell>
          <cell r="B101" t="str">
            <v>Comisiones de Servicios en el País</v>
          </cell>
        </row>
        <row r="102">
          <cell r="A102" t="str">
            <v>EEE.21.01.004.007.000</v>
          </cell>
          <cell r="B102" t="str">
            <v>Comisiones de Servicios en el Exterior</v>
          </cell>
        </row>
        <row r="103">
          <cell r="A103" t="str">
            <v>EEE.21.01.005.000.000</v>
          </cell>
          <cell r="B103" t="str">
            <v>Aguinaldos y Bonos</v>
          </cell>
        </row>
        <row r="104">
          <cell r="A104" t="str">
            <v>EEE.21.01.005.001.000</v>
          </cell>
          <cell r="B104" t="str">
            <v>Aguinaldos</v>
          </cell>
        </row>
        <row r="105">
          <cell r="A105" t="str">
            <v>EEE.21.01.005.001.001</v>
          </cell>
          <cell r="B105" t="str">
            <v>Aguinaldo de Fiestras Patrias</v>
          </cell>
        </row>
        <row r="106">
          <cell r="A106" t="str">
            <v>EEE.21.01.005.001.002</v>
          </cell>
          <cell r="B106" t="str">
            <v>Aguinaldo de Navidad</v>
          </cell>
        </row>
        <row r="107">
          <cell r="A107" t="str">
            <v>EEE.21.01.005.002.000</v>
          </cell>
          <cell r="B107" t="str">
            <v>Bono de Escolaridad</v>
          </cell>
        </row>
        <row r="108">
          <cell r="A108" t="str">
            <v>EEE.21.01.005.003.000</v>
          </cell>
          <cell r="B108" t="str">
            <v>Bonos Especiales</v>
          </cell>
        </row>
        <row r="109">
          <cell r="A109" t="str">
            <v>EEE.21.01.005.003.001</v>
          </cell>
          <cell r="B109" t="str">
            <v>Bono Extraordinario Anual</v>
          </cell>
        </row>
        <row r="110">
          <cell r="A110" t="str">
            <v>EEE.21.01.005.004.000</v>
          </cell>
          <cell r="B110" t="str">
            <v>Bonificación Adicional al Bono de Escolaridad</v>
          </cell>
        </row>
        <row r="111">
          <cell r="A111" t="str">
            <v>EEE.21.02.000.000.000</v>
          </cell>
          <cell r="B111" t="str">
            <v>PERSONAL A CONTRATA</v>
          </cell>
        </row>
        <row r="112">
          <cell r="A112" t="str">
            <v>EEE.21.02.001.000.000</v>
          </cell>
          <cell r="B112" t="str">
            <v>Sueldos y Sobresueldos</v>
          </cell>
        </row>
        <row r="113">
          <cell r="A113" t="str">
            <v>EEE.21.02.001.001.000</v>
          </cell>
          <cell r="B113" t="str">
            <v>Sueldos Bases</v>
          </cell>
        </row>
        <row r="114">
          <cell r="A114" t="str">
            <v>EEE.21.02.001.002.000</v>
          </cell>
          <cell r="B114" t="str">
            <v>Asignación de Antigüedad</v>
          </cell>
        </row>
        <row r="115">
          <cell r="A115" t="str">
            <v>EEE.21.02.001.002.002</v>
          </cell>
          <cell r="B115" t="str">
            <v>Asignación de Antigüedad, Art.97, letra g), de la Ley Nº18.883, y Leyes Nºs. 19.180 y 19.280</v>
          </cell>
        </row>
        <row r="116">
          <cell r="A116" t="str">
            <v>EEE.21.02.001.003.000</v>
          </cell>
          <cell r="B116" t="str">
            <v>Asignación Profesional</v>
          </cell>
        </row>
        <row r="117">
          <cell r="A117" t="str">
            <v>EEE.21.02.001.004.000</v>
          </cell>
          <cell r="B117" t="str">
            <v>Asignación de Zona</v>
          </cell>
        </row>
        <row r="118">
          <cell r="A118" t="str">
            <v>EEE.21.02.001.004.001</v>
          </cell>
          <cell r="B118" t="str">
            <v>Asignación de Zona, Art. 7 y 25, D.L. Nº3.551</v>
          </cell>
        </row>
        <row r="119">
          <cell r="A119" t="str">
            <v>EEE.21.02.001.004.002</v>
          </cell>
          <cell r="B119" t="str">
            <v>Asignación de Zona, Art. 26 de la Ley Nº19.378, y Ley Nº19.354</v>
          </cell>
        </row>
        <row r="120">
          <cell r="A120" t="str">
            <v>EEE.21.02.001.004.003</v>
          </cell>
          <cell r="B120" t="str">
            <v>Complemento de Zona</v>
          </cell>
        </row>
        <row r="121">
          <cell r="A121" t="str">
            <v>EEE.21.02.001.007.000</v>
          </cell>
          <cell r="B121" t="str">
            <v>Asignaciones del D.L. Nº 3.551, de 1981</v>
          </cell>
        </row>
        <row r="122">
          <cell r="A122" t="str">
            <v>EEE.21.02.001.007.001</v>
          </cell>
          <cell r="B122" t="str">
            <v>Asignación Municipal, Art.24 y 31 D.L. Nº3.551 de 1981</v>
          </cell>
        </row>
        <row r="123">
          <cell r="A123" t="str">
            <v>EEE.21.02.001.007.002</v>
          </cell>
          <cell r="B123" t="str">
            <v>Asignación Protección Imponibilidad, Art. 15 D.L. Nº3.551 de 1981</v>
          </cell>
        </row>
        <row r="124">
          <cell r="A124" t="str">
            <v>EEE.21.02.001.008.000</v>
          </cell>
          <cell r="B124" t="str">
            <v>Asignación de Nivelación</v>
          </cell>
        </row>
        <row r="125">
          <cell r="A125" t="str">
            <v>EEE.21.02.001.008.001</v>
          </cell>
          <cell r="B125" t="str">
            <v>Bonificación Art. 21, Ley N° 19.429</v>
          </cell>
        </row>
        <row r="126">
          <cell r="A126" t="str">
            <v>EEE.21.02.001.008.002</v>
          </cell>
          <cell r="B126" t="str">
            <v>Planilla Complementaria, Art. 4 y 11, Ley N° 19.598</v>
          </cell>
        </row>
        <row r="127">
          <cell r="A127" t="str">
            <v>EEE.21.02.001.009.000</v>
          </cell>
          <cell r="B127" t="str">
            <v>Asignaciones Especiales</v>
          </cell>
        </row>
        <row r="128">
          <cell r="A128" t="str">
            <v>EEE.21.02.001.009.001</v>
          </cell>
          <cell r="B128" t="str">
            <v>Monto Fijo Complementario Art. 3, Ley Nº 19.278</v>
          </cell>
        </row>
        <row r="129">
          <cell r="A129" t="str">
            <v>EEE.21.02.001.009.003</v>
          </cell>
          <cell r="B129" t="str">
            <v>Bonificación Proporcional Art. 8, Ley Nº 19.410</v>
          </cell>
        </row>
        <row r="130">
          <cell r="A130" t="str">
            <v>EEE.21.02.001.009.004</v>
          </cell>
          <cell r="B130" t="str">
            <v>Bonificación Especial Profesores Encargados de Escuelas Rurales, Art. 13, Ley N° 19.715</v>
          </cell>
        </row>
        <row r="131">
          <cell r="A131" t="str">
            <v>EEE.21.02.001.009.005</v>
          </cell>
          <cell r="B131" t="str">
            <v>Asignación Art. 1, Ley Nº19.529</v>
          </cell>
        </row>
        <row r="132">
          <cell r="A132" t="str">
            <v>EEE.21.02.001.009.006</v>
          </cell>
          <cell r="B132" t="str">
            <v>Red Maestros de Maestros</v>
          </cell>
        </row>
        <row r="133">
          <cell r="A133" t="str">
            <v>EEE.21.02.001.009.007</v>
          </cell>
          <cell r="B133" t="str">
            <v>Asignación Especial Transitoria, Art. 45, Ley Nº19.378</v>
          </cell>
        </row>
        <row r="134">
          <cell r="A134" t="str">
            <v>EEE.21.02.001.009.999</v>
          </cell>
          <cell r="B134" t="str">
            <v>Otras  Asignaciones Especiales</v>
          </cell>
        </row>
        <row r="135">
          <cell r="A135" t="str">
            <v>EEE.21.02.001.010.000</v>
          </cell>
          <cell r="B135" t="str">
            <v>Asignación de Pérdida de Caja</v>
          </cell>
        </row>
        <row r="136">
          <cell r="A136" t="str">
            <v>EEE.21.02.001.010.001</v>
          </cell>
          <cell r="B136" t="str">
            <v>Asignación por Pédrida de Caja, Art. 97, letra a), Ley Nº18.883</v>
          </cell>
        </row>
        <row r="137">
          <cell r="A137" t="str">
            <v>EEE.21.02.001.011.000</v>
          </cell>
          <cell r="B137" t="str">
            <v>Asignación de Movilización</v>
          </cell>
        </row>
        <row r="138">
          <cell r="A138" t="str">
            <v>EEE.21.02.001.011.001</v>
          </cell>
          <cell r="B138" t="str">
            <v>Asignación de Movilización, Art. 97, letra b), Ley Nº18.883</v>
          </cell>
        </row>
        <row r="139">
          <cell r="A139" t="str">
            <v>EEE.21.02.001.013.000</v>
          </cell>
          <cell r="B139" t="str">
            <v>Asignaciones Compensatorias</v>
          </cell>
        </row>
        <row r="140">
          <cell r="A140" t="str">
            <v>EEE.21.02.001.013.001</v>
          </cell>
          <cell r="B140" t="str">
            <v>Incremento Previsional, Art. 2, D.L. 3501, de 1980</v>
          </cell>
        </row>
        <row r="141">
          <cell r="A141" t="str">
            <v>EEE.21.02.001.013.002</v>
          </cell>
          <cell r="B141" t="str">
            <v>Bonificación Compensatoria de Salud, Art. 3, Ley Nº18.566</v>
          </cell>
        </row>
        <row r="142">
          <cell r="A142" t="str">
            <v>EEE.21.02.001.013.003</v>
          </cell>
          <cell r="B142" t="str">
            <v>Bonificación Compensatoria, Art.10, Ley Nº18.675</v>
          </cell>
        </row>
        <row r="143">
          <cell r="A143" t="str">
            <v>EEE.21.02.001.013.004</v>
          </cell>
          <cell r="B143" t="str">
            <v>Bonificación Adicional Art. 11 Ley N° 18.675</v>
          </cell>
        </row>
        <row r="144">
          <cell r="A144" t="str">
            <v>EEE.21.02.001.013.005</v>
          </cell>
          <cell r="B144" t="str">
            <v>Bonificación Art. 3, Ley Nº19.200</v>
          </cell>
        </row>
        <row r="145">
          <cell r="A145" t="str">
            <v>EEE.21.02.001.013.006</v>
          </cell>
          <cell r="B145" t="str">
            <v>Bonificación Previsional, Art. 19, Ley Nº15.386</v>
          </cell>
        </row>
        <row r="146">
          <cell r="A146" t="str">
            <v>EEE.21.02.001.013.007</v>
          </cell>
          <cell r="B146" t="str">
            <v>Remuneración Adicional, Art. 3 transitorio, Ley N° 19.070</v>
          </cell>
        </row>
        <row r="147">
          <cell r="A147" t="str">
            <v>EEE.21.02.001.013.999</v>
          </cell>
          <cell r="B147" t="str">
            <v>Otras Asignaciones Compensatorias</v>
          </cell>
        </row>
        <row r="148">
          <cell r="A148" t="str">
            <v>EEE.21.02.001.014.000</v>
          </cell>
          <cell r="B148" t="str">
            <v>Asignaciones Sustitutivas</v>
          </cell>
        </row>
        <row r="149">
          <cell r="A149" t="str">
            <v>EEE.21.02.001.014.001</v>
          </cell>
          <cell r="B149" t="str">
            <v>Asignación Unica Artículo 4, Ley N° 18.717</v>
          </cell>
        </row>
        <row r="150">
          <cell r="A150" t="str">
            <v>EEE.21.02.001.014.999</v>
          </cell>
          <cell r="B150" t="str">
            <v>Otras Asignaciones Sustitutivas</v>
          </cell>
        </row>
        <row r="151">
          <cell r="A151" t="str">
            <v>EEE.21.02.001.018.000</v>
          </cell>
          <cell r="B151" t="str">
            <v>Asignación de Responsabilidad</v>
          </cell>
        </row>
        <row r="152">
          <cell r="A152" t="str">
            <v>EEE.21.02.001.018.001</v>
          </cell>
          <cell r="B152" t="str">
            <v>Asignación de Responsabilidad Directiva</v>
          </cell>
        </row>
        <row r="153">
          <cell r="A153" t="str">
            <v>EEE.21.02.001.021.000</v>
          </cell>
          <cell r="B153" t="str">
            <v>Componente Base Asignación de desempeño</v>
          </cell>
        </row>
        <row r="154">
          <cell r="A154" t="str">
            <v>EEE.21.02.001.026.000</v>
          </cell>
          <cell r="B154" t="str">
            <v>Asignación de Estímulo Personal Médico Diurno</v>
          </cell>
        </row>
        <row r="155">
          <cell r="A155" t="str">
            <v>EEE.21.02.001.027.000</v>
          </cell>
          <cell r="B155" t="str">
            <v>Asignación de Estímulo Personal Médico y Profesores</v>
          </cell>
        </row>
        <row r="156">
          <cell r="A156" t="str">
            <v>EEE.21.02.001.027.002</v>
          </cell>
          <cell r="B156" t="str">
            <v>Asignación por Desempeño en Condiciones Difíciles, Art. 28, Ley N° 19.378</v>
          </cell>
        </row>
        <row r="157">
          <cell r="A157" t="str">
            <v>EEE.21.02.001.028.000</v>
          </cell>
          <cell r="B157" t="str">
            <v>Asignación Artículo 7, Ley Nº19.112</v>
          </cell>
        </row>
        <row r="158">
          <cell r="A158" t="str">
            <v>EEE.21.02.001.029.000</v>
          </cell>
          <cell r="B158" t="str">
            <v>Asignación de Estímulo por Falencia</v>
          </cell>
        </row>
        <row r="159">
          <cell r="A159" t="str">
            <v>EEE.21.02.001.030.000</v>
          </cell>
          <cell r="B159" t="str">
            <v>Asignación de Experiencia Calificada</v>
          </cell>
        </row>
        <row r="160">
          <cell r="A160" t="str">
            <v>EEE.21.02.001.030.002</v>
          </cell>
          <cell r="B160" t="str">
            <v>Asignación Post-Título, Art. 42, Ley N° 19.378</v>
          </cell>
        </row>
        <row r="161">
          <cell r="A161" t="str">
            <v>EEE.21.02.001.031.000</v>
          </cell>
          <cell r="B161" t="str">
            <v>Asignación de Reforzamiento Profesional Diurno</v>
          </cell>
        </row>
        <row r="162">
          <cell r="A162" t="str">
            <v>EEE.21.02.001.036.000</v>
          </cell>
          <cell r="B162" t="str">
            <v>Asignación Única</v>
          </cell>
        </row>
        <row r="163">
          <cell r="A163" t="str">
            <v>EEE.21.02.001.037.000</v>
          </cell>
          <cell r="B163" t="str">
            <v>Asignación Zonas Extremas</v>
          </cell>
        </row>
        <row r="164">
          <cell r="A164" t="str">
            <v>EEE.21.02.001.042.000</v>
          </cell>
          <cell r="B164" t="str">
            <v>Asignación de Atención Primaria Municipal</v>
          </cell>
        </row>
        <row r="165">
          <cell r="A165" t="str">
            <v>EEE.21.02.001.044.000</v>
          </cell>
          <cell r="B165" t="str">
            <v>Asignación de Experiencia</v>
          </cell>
        </row>
        <row r="166">
          <cell r="A166" t="str">
            <v>EEE.21.02.001.045.000</v>
          </cell>
          <cell r="B166" t="str">
            <v>Asignación por Tramo de Desarrollo Profesional</v>
          </cell>
        </row>
        <row r="167">
          <cell r="A167" t="str">
            <v>EEE.21.02.001.046.000</v>
          </cell>
          <cell r="B167" t="str">
            <v>Asignación de Reconocimiento por Docencia en Establecimientos de Alta Concentración de Alumnos Prioritarios</v>
          </cell>
        </row>
        <row r="168">
          <cell r="A168" t="str">
            <v>EEE.21.02.001.047.000</v>
          </cell>
          <cell r="B168" t="str">
            <v>Asignación por Responsabilidad Directiva y Asignación de Responsabilidad Técnico Pedagógica</v>
          </cell>
        </row>
        <row r="169">
          <cell r="A169" t="str">
            <v>EEE.21.02.001.047.001</v>
          </cell>
          <cell r="B169" t="str">
            <v>Asignación por Responsabilidad Directiva</v>
          </cell>
        </row>
        <row r="170">
          <cell r="A170" t="str">
            <v>EEE.21.02.001.047.002</v>
          </cell>
          <cell r="B170" t="str">
            <v>Asignación por Responsabilidad Técnico Pedagógica</v>
          </cell>
        </row>
        <row r="171">
          <cell r="A171" t="str">
            <v>EEE.21.02.001.048.000</v>
          </cell>
          <cell r="B171" t="str">
            <v>Bonificación por Reconocimiento Profesional</v>
          </cell>
        </row>
        <row r="172">
          <cell r="A172" t="str">
            <v>EEE.21.02.001.049.000</v>
          </cell>
          <cell r="B172" t="str">
            <v>Bonificación de Excelencia Académica</v>
          </cell>
        </row>
        <row r="173">
          <cell r="A173" t="str">
            <v>EEE.21.02.001.999.000</v>
          </cell>
          <cell r="B173" t="str">
            <v>Otras Asignaciones</v>
          </cell>
        </row>
        <row r="174">
          <cell r="A174" t="str">
            <v>EEE.21.02.002.000.000</v>
          </cell>
          <cell r="B174" t="str">
            <v>Aportes del Empleador</v>
          </cell>
        </row>
        <row r="175">
          <cell r="A175" t="str">
            <v>EEE.21.02.002.001.000</v>
          </cell>
          <cell r="B175" t="str">
            <v>A Servicios de Bienestar</v>
          </cell>
        </row>
        <row r="176">
          <cell r="A176" t="str">
            <v>EEE.21.02.002.002.000</v>
          </cell>
          <cell r="B176" t="str">
            <v>Otras Cotizaciones Previsionales</v>
          </cell>
        </row>
        <row r="177">
          <cell r="A177" t="str">
            <v>EEE.21.02.003.000.000</v>
          </cell>
          <cell r="B177" t="str">
            <v>Asignaciones por Desempeño</v>
          </cell>
        </row>
        <row r="178">
          <cell r="A178" t="str">
            <v>EEE.21.02.003.001.000</v>
          </cell>
          <cell r="B178" t="str">
            <v>Desempeño Institucional</v>
          </cell>
        </row>
        <row r="179">
          <cell r="A179" t="str">
            <v>EEE.21.02.003.001.001</v>
          </cell>
          <cell r="B179" t="str">
            <v>Asignación de Mejoramiento de la Gestión Municipal, Art. 1, Ley Nº20.008</v>
          </cell>
        </row>
        <row r="180">
          <cell r="A180" t="str">
            <v>EEE.21.02.003.001.002</v>
          </cell>
          <cell r="B180" t="str">
            <v>Bonificación Excelencia</v>
          </cell>
        </row>
        <row r="181">
          <cell r="A181" t="str">
            <v>EEE.21.02.003.002.000</v>
          </cell>
          <cell r="B181" t="str">
            <v>Desempeño Colectivo</v>
          </cell>
        </row>
        <row r="182">
          <cell r="A182" t="str">
            <v>EEE.21.02.003.002.001</v>
          </cell>
          <cell r="B182" t="str">
            <v>Asignación de Mejoramiento de la Gestión Municipal, Art. 1, Ley Nº20.008</v>
          </cell>
        </row>
        <row r="183">
          <cell r="A183" t="str">
            <v>EEE.21.02.003.002.002</v>
          </cell>
          <cell r="B183" t="str">
            <v>Asignación Variable por Desempeño Colectivo</v>
          </cell>
        </row>
        <row r="184">
          <cell r="A184" t="str">
            <v>EEE.21.02.003.002.003</v>
          </cell>
          <cell r="B184" t="str">
            <v>Asignación de Desarrollo y Estímulo al Desempeño Colectivo, Ley Nº19.813</v>
          </cell>
        </row>
        <row r="185">
          <cell r="A185" t="str">
            <v>EEE.21.02.003.003.000</v>
          </cell>
          <cell r="B185" t="str">
            <v>Desempeño Individual</v>
          </cell>
        </row>
        <row r="186">
          <cell r="A186" t="str">
            <v>EEE.21.02.003.003.001</v>
          </cell>
          <cell r="B186" t="str">
            <v>Asignación de Mejoramiento de la Gestión Municipal, Art. 1, Ley Nº20.008</v>
          </cell>
        </row>
        <row r="187">
          <cell r="A187" t="str">
            <v>EEE.21.02.003.003.002</v>
          </cell>
          <cell r="B187" t="str">
            <v>Asignación Especial de Incentivo Profesional, Art. 47, Ley N° 19.070</v>
          </cell>
        </row>
        <row r="188">
          <cell r="A188" t="str">
            <v>EEE.21.02.003.003.003</v>
          </cell>
          <cell r="B188" t="str">
            <v>Asignación Variable por Desempeño Individual</v>
          </cell>
        </row>
        <row r="189">
          <cell r="A189" t="str">
            <v>EEE.21.02.003.003.004</v>
          </cell>
          <cell r="B189" t="str">
            <v>Asignación de Mérito, Art. 30 de la Ley Nº19.378, agrega Ley  Nº19.607</v>
          </cell>
        </row>
        <row r="190">
          <cell r="A190" t="str">
            <v>EEE.21.02.004.000.000</v>
          </cell>
          <cell r="B190" t="str">
            <v>Remuneraciones Variables</v>
          </cell>
        </row>
        <row r="191">
          <cell r="A191" t="str">
            <v>EEE.21.02.004.002.000</v>
          </cell>
          <cell r="B191" t="str">
            <v>Asignación de Estímulo Jornadas Prioritarias</v>
          </cell>
        </row>
        <row r="192">
          <cell r="A192" t="str">
            <v>EEE.21.02.004.003.000</v>
          </cell>
          <cell r="B192" t="str">
            <v>Asignación Artículo 3, Ley Nº19.264</v>
          </cell>
        </row>
        <row r="193">
          <cell r="A193" t="str">
            <v>EEE.21.02.004.004.000</v>
          </cell>
          <cell r="B193" t="str">
            <v>Asignación por Desempeño de Funciones Críticas</v>
          </cell>
        </row>
        <row r="194">
          <cell r="A194" t="str">
            <v>EEE.21.02.004.005.000</v>
          </cell>
          <cell r="B194" t="str">
            <v>Trabajos Extraordinarios</v>
          </cell>
        </row>
        <row r="195">
          <cell r="A195" t="str">
            <v>EEE.21.02.004.006.000</v>
          </cell>
          <cell r="B195" t="str">
            <v>Comisiones de Servicios en el País</v>
          </cell>
        </row>
        <row r="196">
          <cell r="A196" t="str">
            <v>EEE.21.02.004.007.000</v>
          </cell>
          <cell r="B196" t="str">
            <v>Comisiones de Servicios en el Exterior</v>
          </cell>
        </row>
        <row r="197">
          <cell r="A197" t="str">
            <v>EEE.21.02.005.000.000</v>
          </cell>
          <cell r="B197" t="str">
            <v>Aguinaldos y Bonos</v>
          </cell>
        </row>
        <row r="198">
          <cell r="A198" t="str">
            <v>EEE.21.02.005.001.000</v>
          </cell>
          <cell r="B198" t="str">
            <v>Aguinaldos</v>
          </cell>
        </row>
        <row r="199">
          <cell r="A199" t="str">
            <v>EEE.21.02.005.001.001</v>
          </cell>
          <cell r="B199" t="str">
            <v>Aguinaldo de Fiestras Patrias</v>
          </cell>
        </row>
        <row r="200">
          <cell r="A200" t="str">
            <v>EEE.21.02.005.001.002</v>
          </cell>
          <cell r="B200" t="str">
            <v>Aguinaldo de Navidad</v>
          </cell>
        </row>
        <row r="201">
          <cell r="A201" t="str">
            <v>EEE.21.02.005.002.000</v>
          </cell>
          <cell r="B201" t="str">
            <v>Bono de Escolaridad</v>
          </cell>
        </row>
        <row r="202">
          <cell r="A202" t="str">
            <v>EEE.21.02.005.003.000</v>
          </cell>
          <cell r="B202" t="str">
            <v>Bonos Especiales</v>
          </cell>
        </row>
        <row r="203">
          <cell r="A203" t="str">
            <v>EEE.21.02.005.003.001</v>
          </cell>
          <cell r="B203" t="str">
            <v>Bono Extraordinario Anual</v>
          </cell>
        </row>
        <row r="204">
          <cell r="A204" t="str">
            <v>EEE.21.02.005.004.000</v>
          </cell>
          <cell r="B204" t="str">
            <v>Bonificación Adicional al Bono de Escolaridad</v>
          </cell>
        </row>
        <row r="205">
          <cell r="A205" t="str">
            <v>EEE.21.03.000.000.000</v>
          </cell>
          <cell r="B205" t="str">
            <v>OTRAS REMUNERACIONES</v>
          </cell>
        </row>
        <row r="206">
          <cell r="A206" t="str">
            <v>EEE.21.03.001.000.000</v>
          </cell>
          <cell r="B206" t="str">
            <v>Honorarios a Suma Alzada - Personas Naturales</v>
          </cell>
        </row>
        <row r="207">
          <cell r="A207" t="str">
            <v>EEE.21.03.002.000.000</v>
          </cell>
          <cell r="B207" t="str">
            <v>Honorarios Asimilados a Grados</v>
          </cell>
        </row>
        <row r="208">
          <cell r="A208" t="str">
            <v>EEE.21.03.003.000.000</v>
          </cell>
          <cell r="B208" t="str">
            <v>Jornales</v>
          </cell>
        </row>
        <row r="209">
          <cell r="A209" t="str">
            <v>EEE.21.03.004.000.000</v>
          </cell>
          <cell r="B209" t="str">
            <v>Remuneraciones Reguladas por el Código del Trabajo</v>
          </cell>
        </row>
        <row r="210">
          <cell r="A210" t="str">
            <v>EEE.21.03.004.001.000</v>
          </cell>
          <cell r="B210" t="str">
            <v>Sueldos</v>
          </cell>
        </row>
        <row r="211">
          <cell r="A211" t="str">
            <v>EEE.21.03.004.002.000</v>
          </cell>
          <cell r="B211" t="str">
            <v>Aportes del Empleador</v>
          </cell>
        </row>
        <row r="212">
          <cell r="A212" t="str">
            <v>EEE.21.03.004.003.000</v>
          </cell>
          <cell r="B212" t="str">
            <v>Remuneraciones Variables</v>
          </cell>
        </row>
        <row r="213">
          <cell r="A213" t="str">
            <v>EEE.21.03.004.004.000</v>
          </cell>
          <cell r="B213" t="str">
            <v>Aguinaldos y Bonos</v>
          </cell>
        </row>
        <row r="214">
          <cell r="A214" t="str">
            <v>EEE.21.03.005.000.000</v>
          </cell>
          <cell r="B214" t="str">
            <v>Suplencias y Reemplazos</v>
          </cell>
        </row>
        <row r="215">
          <cell r="A215" t="str">
            <v>EEE.21.03.006.000.000</v>
          </cell>
          <cell r="B215" t="str">
            <v>Personal a Trato y/o Temporal</v>
          </cell>
        </row>
        <row r="216">
          <cell r="A216" t="str">
            <v>EEE.21.03.007.000.000</v>
          </cell>
          <cell r="B216" t="str">
            <v>Alumnos en Práctica</v>
          </cell>
        </row>
        <row r="217">
          <cell r="A217" t="str">
            <v>EEE.21.03.999.000.000</v>
          </cell>
          <cell r="B217" t="str">
            <v>Otras</v>
          </cell>
        </row>
        <row r="218">
          <cell r="A218" t="str">
            <v>EEE.21.03.999.001.000</v>
          </cell>
          <cell r="B218" t="str">
            <v>Asignación Art. 1, Ley Nº19.464</v>
          </cell>
        </row>
        <row r="219">
          <cell r="A219" t="str">
            <v>EEE.21.03.999.999.000</v>
          </cell>
          <cell r="B219" t="str">
            <v>Otras</v>
          </cell>
        </row>
        <row r="220">
          <cell r="A220" t="str">
            <v>EEE.21.04.000.000.000</v>
          </cell>
          <cell r="B220" t="str">
            <v>OTROS GASTOS EN PERSONAL</v>
          </cell>
        </row>
        <row r="221">
          <cell r="A221" t="str">
            <v>EEE.21.04.001.000.000</v>
          </cell>
          <cell r="B221" t="str">
            <v>Asignación de Traslado</v>
          </cell>
        </row>
        <row r="222">
          <cell r="A222" t="str">
            <v>EEE.21.04.001.001.000</v>
          </cell>
          <cell r="B222" t="str">
            <v>Asignación por Cambio de Residencia Art. 97, letra c), Ley Nº18.883</v>
          </cell>
        </row>
        <row r="223">
          <cell r="A223" t="str">
            <v>EEE.21.04.003.000.000</v>
          </cell>
          <cell r="B223" t="str">
            <v>Dietas a Juntas, Consejos y Comisiones</v>
          </cell>
        </row>
        <row r="224">
          <cell r="A224" t="str">
            <v>EEE.21.04.003.001.000</v>
          </cell>
          <cell r="B224" t="str">
            <v>Dietas de Concejales</v>
          </cell>
        </row>
        <row r="225">
          <cell r="A225" t="str">
            <v>EEE.21.04.003.002.000</v>
          </cell>
          <cell r="B225" t="str">
            <v>Gastos por Comisiones y Representaciones del Municipio</v>
          </cell>
        </row>
        <row r="226">
          <cell r="A226" t="str">
            <v>EEE.21.04.003.003.000</v>
          </cell>
          <cell r="B226" t="str">
            <v>Otros Gastos</v>
          </cell>
        </row>
        <row r="227">
          <cell r="A227" t="str">
            <v>EEE.21.04.004.000.000</v>
          </cell>
          <cell r="B227" t="str">
            <v>Prestaciones de Servicios en Programas Comunitarios</v>
          </cell>
        </row>
        <row r="228">
          <cell r="A228" t="str">
            <v>EEE.22.00.000.000.000</v>
          </cell>
          <cell r="B228" t="str">
            <v>CxP BIENES Y SERVICIOS DE CONSUMO</v>
          </cell>
        </row>
        <row r="229">
          <cell r="A229" t="str">
            <v>EEE.22.01.000.000.000</v>
          </cell>
          <cell r="B229" t="str">
            <v>ALIMENTOS Y BEBIDAS</v>
          </cell>
        </row>
        <row r="230">
          <cell r="A230" t="str">
            <v>EEE.22.01.001.000.000</v>
          </cell>
          <cell r="B230" t="str">
            <v xml:space="preserve">Para Personas </v>
          </cell>
        </row>
        <row r="231">
          <cell r="A231" t="str">
            <v>EEE.22.01.002.000.000</v>
          </cell>
          <cell r="B231" t="str">
            <v>Para Animales</v>
          </cell>
        </row>
        <row r="232">
          <cell r="A232" t="str">
            <v>EEE.22.02.000.000.000</v>
          </cell>
          <cell r="B232" t="str">
            <v>TEXTILES, VESTUARIO Y CALZADO</v>
          </cell>
        </row>
        <row r="233">
          <cell r="A233" t="str">
            <v>EEE.22.02.001.000.000</v>
          </cell>
          <cell r="B233" t="str">
            <v>Textiles y Acabados Textiles</v>
          </cell>
        </row>
        <row r="234">
          <cell r="A234" t="str">
            <v>EEE.22.02.002.000.000</v>
          </cell>
          <cell r="B234" t="str">
            <v>Vestuario, Accesorios y Prendas Diversas</v>
          </cell>
        </row>
        <row r="235">
          <cell r="A235" t="str">
            <v>EEE.22.02.003.000.000</v>
          </cell>
          <cell r="B235" t="str">
            <v>Calzado</v>
          </cell>
        </row>
        <row r="236">
          <cell r="A236" t="str">
            <v>EEE.22.03.000.000.000</v>
          </cell>
          <cell r="B236" t="str">
            <v>COMBUSTIBLES Y LUBRICANTES</v>
          </cell>
        </row>
        <row r="237">
          <cell r="A237" t="str">
            <v>EEE.22.03.001.000.000</v>
          </cell>
          <cell r="B237" t="str">
            <v>Para Vehículos</v>
          </cell>
        </row>
        <row r="238">
          <cell r="A238" t="str">
            <v>EEE.22.03.002.000.000</v>
          </cell>
          <cell r="B238" t="str">
            <v>Para Maquinar., Equipos de Prod., Tracción y Elevación</v>
          </cell>
        </row>
        <row r="239">
          <cell r="A239" t="str">
            <v>EEE.22.03.003.000.000</v>
          </cell>
          <cell r="B239" t="str">
            <v>Para Calefacción</v>
          </cell>
        </row>
        <row r="240">
          <cell r="A240" t="str">
            <v>EEE.22.03.999.000.000</v>
          </cell>
          <cell r="B240" t="str">
            <v>Para Otros</v>
          </cell>
        </row>
        <row r="241">
          <cell r="A241" t="str">
            <v>EEE.22.04.000.000.000</v>
          </cell>
          <cell r="B241" t="str">
            <v>MATERIALES DE USO O CONSUMO</v>
          </cell>
        </row>
        <row r="242">
          <cell r="A242" t="str">
            <v>EEE.22.04.001.000.000</v>
          </cell>
          <cell r="B242" t="str">
            <v>Materiales de Oficina</v>
          </cell>
        </row>
        <row r="243">
          <cell r="A243" t="str">
            <v>EEE.22.04.002.000.000</v>
          </cell>
          <cell r="B243" t="str">
            <v>Textos y Otros Materiales de Enseñanza</v>
          </cell>
        </row>
        <row r="244">
          <cell r="A244" t="str">
            <v>EEE.22.04.003.000.000</v>
          </cell>
          <cell r="B244" t="str">
            <v>Productos Químicos</v>
          </cell>
        </row>
        <row r="245">
          <cell r="A245" t="str">
            <v>EEE.22.04.004.000.000</v>
          </cell>
          <cell r="B245" t="str">
            <v>Productos Farmacéuticos</v>
          </cell>
        </row>
        <row r="246">
          <cell r="A246" t="str">
            <v>EEE.22.04.005.000.000</v>
          </cell>
        </row>
        <row r="247">
          <cell r="A247" t="str">
            <v>EEE.22.04.006.000.000</v>
          </cell>
          <cell r="B247" t="str">
            <v>Fertilizantes, Insecticidas, Fungicidas y Otros</v>
          </cell>
        </row>
        <row r="248">
          <cell r="A248" t="str">
            <v>EEE.22.04.007.000.000</v>
          </cell>
          <cell r="B248" t="str">
            <v>Materiales y Utiles de Aseo</v>
          </cell>
        </row>
        <row r="249">
          <cell r="A249" t="str">
            <v>EEE.22.04.008.000.000</v>
          </cell>
          <cell r="B249" t="str">
            <v>Menaje para Oficina, Casino y Otros</v>
          </cell>
        </row>
        <row r="250">
          <cell r="A250" t="str">
            <v>EEE.22.04.009.000.000</v>
          </cell>
          <cell r="B250" t="str">
            <v>Insumos, Repuestos y Accesorios Computacionales</v>
          </cell>
        </row>
        <row r="251">
          <cell r="A251" t="str">
            <v>EEE.22.04.010.000.000</v>
          </cell>
          <cell r="B251" t="str">
            <v xml:space="preserve">Materiales para Mantenim. y Reparaciones de Inmuebles </v>
          </cell>
        </row>
        <row r="252">
          <cell r="A252" t="str">
            <v>EEE.22.04.011.000.000</v>
          </cell>
          <cell r="B252" t="str">
            <v>Repuestos y  Acces. para Manten. y Repar. de Vehículos</v>
          </cell>
        </row>
        <row r="253">
          <cell r="A253" t="str">
            <v>EEE.22.04.012.000.000</v>
          </cell>
          <cell r="B253" t="str">
            <v>Otros Materiales, Repuestos y Utiles Diversos</v>
          </cell>
        </row>
        <row r="254">
          <cell r="A254" t="str">
            <v>EEE.22.04.013.000.000</v>
          </cell>
          <cell r="B254" t="str">
            <v>Equipos Menores</v>
          </cell>
        </row>
        <row r="255">
          <cell r="A255" t="str">
            <v>EEE.22.04.014.000.000</v>
          </cell>
          <cell r="B255" t="str">
            <v>Productos Elaborados de Cuero, Caucho y Plásticos</v>
          </cell>
        </row>
        <row r="256">
          <cell r="A256" t="str">
            <v>EEE.22.04.015.000.000</v>
          </cell>
          <cell r="B256" t="str">
            <v>Productos Agropecuarios y Forestales</v>
          </cell>
        </row>
        <row r="257">
          <cell r="A257" t="str">
            <v>EEE.22.04.016.000.000</v>
          </cell>
          <cell r="B257" t="str">
            <v>Materias Primas y Semielaboradas</v>
          </cell>
        </row>
        <row r="258">
          <cell r="A258" t="str">
            <v>EEE.22.04.999.000.000</v>
          </cell>
          <cell r="B258" t="str">
            <v>Otros</v>
          </cell>
        </row>
        <row r="259">
          <cell r="A259" t="str">
            <v>EEE.22.05.000.000.000</v>
          </cell>
          <cell r="B259" t="str">
            <v>SERVICIOS BASICOS</v>
          </cell>
        </row>
        <row r="260">
          <cell r="A260" t="str">
            <v>EEE.22.05.001.000.000</v>
          </cell>
          <cell r="B260" t="str">
            <v>Electricidad</v>
          </cell>
        </row>
        <row r="261">
          <cell r="A261" t="str">
            <v>EEE.22.05.002.000.000</v>
          </cell>
          <cell r="B261" t="str">
            <v>Agua</v>
          </cell>
        </row>
        <row r="262">
          <cell r="A262" t="str">
            <v>EEE.22.05.003.000.000</v>
          </cell>
          <cell r="B262" t="str">
            <v>Gas</v>
          </cell>
        </row>
        <row r="263">
          <cell r="A263" t="str">
            <v>EEE.22.05.004.000.000</v>
          </cell>
          <cell r="B263" t="str">
            <v>Correo</v>
          </cell>
        </row>
        <row r="264">
          <cell r="A264" t="str">
            <v>EEE.22.05.005.000.000</v>
          </cell>
          <cell r="B264" t="str">
            <v>Telefonía Fija</v>
          </cell>
        </row>
        <row r="265">
          <cell r="A265" t="str">
            <v>EEE.22.05.006.000.000</v>
          </cell>
          <cell r="B265" t="str">
            <v>Telefonía Celular</v>
          </cell>
        </row>
        <row r="266">
          <cell r="A266" t="str">
            <v>EEE.22.05.007.000.000</v>
          </cell>
          <cell r="B266" t="str">
            <v>Acceso a Internet</v>
          </cell>
        </row>
        <row r="267">
          <cell r="A267" t="str">
            <v>EEE.22.05.008.000.000</v>
          </cell>
          <cell r="B267" t="str">
            <v>Enlaces de Telecomunicaciones</v>
          </cell>
        </row>
        <row r="268">
          <cell r="A268" t="str">
            <v>EEE.22.05.999.000.000</v>
          </cell>
          <cell r="B268" t="str">
            <v>Otros</v>
          </cell>
        </row>
        <row r="269">
          <cell r="A269" t="str">
            <v>EEE.22.06.000.000.000</v>
          </cell>
          <cell r="B269" t="str">
            <v>MANTENIMIENTO Y REPARACIONES</v>
          </cell>
        </row>
        <row r="270">
          <cell r="A270" t="str">
            <v>EEE.22.06.001.000.000</v>
          </cell>
          <cell r="B270" t="str">
            <v>Mantenimiento y Reparación de Edificaciones</v>
          </cell>
        </row>
        <row r="271">
          <cell r="A271" t="str">
            <v>EEE.22.06.002.000.000</v>
          </cell>
          <cell r="B271" t="str">
            <v>Mantenimiento y Reparación de Vehículos</v>
          </cell>
        </row>
        <row r="272">
          <cell r="A272" t="str">
            <v>EEE.22.06.003.000.000</v>
          </cell>
          <cell r="B272" t="str">
            <v>Mantenimiento y Reparación Mobiliarios y Otros</v>
          </cell>
        </row>
        <row r="273">
          <cell r="A273" t="str">
            <v>EEE.22.06.004.000.000</v>
          </cell>
          <cell r="B273" t="str">
            <v>Mantenimiento y Reparación de Máquinas y Equipos de Oficina</v>
          </cell>
        </row>
        <row r="274">
          <cell r="A274" t="str">
            <v>EEE.22.06.005.000.000</v>
          </cell>
          <cell r="B274" t="str">
            <v>Mantenimiento y Reparación Maquinaria y Equipos de Producción</v>
          </cell>
        </row>
        <row r="275">
          <cell r="A275" t="str">
            <v>EEE.22.06.006.000.000</v>
          </cell>
          <cell r="B275" t="str">
            <v>Mantenimiento y Reparación de Otras Maquinarias y Equipos</v>
          </cell>
        </row>
        <row r="276">
          <cell r="A276" t="str">
            <v>EEE.22.06.007.000.000</v>
          </cell>
          <cell r="B276" t="str">
            <v>Mantenimiento y Reparación de Equipos Informáticos</v>
          </cell>
        </row>
        <row r="277">
          <cell r="A277" t="str">
            <v>EEE.22.06.999.000.000</v>
          </cell>
          <cell r="B277" t="str">
            <v>Otros</v>
          </cell>
        </row>
        <row r="278">
          <cell r="A278" t="str">
            <v>EEE.22.07.000.000.000</v>
          </cell>
          <cell r="B278" t="str">
            <v>PUBLICIDAD Y DIFUSION</v>
          </cell>
        </row>
        <row r="279">
          <cell r="A279" t="str">
            <v>EEE.22.07.001.000.000</v>
          </cell>
          <cell r="B279" t="str">
            <v>Servicios de Publicidad</v>
          </cell>
        </row>
        <row r="280">
          <cell r="A280" t="str">
            <v>EEE.22.07.002.000.000</v>
          </cell>
          <cell r="B280" t="str">
            <v>Servicios de Impresión</v>
          </cell>
        </row>
        <row r="281">
          <cell r="A281" t="str">
            <v>EEE.22.07.003.000.000</v>
          </cell>
          <cell r="B281" t="str">
            <v>Servicios de Encuadernación y Empaste</v>
          </cell>
        </row>
        <row r="282">
          <cell r="A282" t="str">
            <v>EEE.22.07.999.000.000</v>
          </cell>
          <cell r="B282" t="str">
            <v>Otros</v>
          </cell>
        </row>
        <row r="283">
          <cell r="A283" t="str">
            <v>EEE.22.08.000.000.000</v>
          </cell>
          <cell r="B283" t="str">
            <v>SERVICIOS GENERALES</v>
          </cell>
        </row>
        <row r="284">
          <cell r="A284" t="str">
            <v>EEE.22.08.001.000.000</v>
          </cell>
          <cell r="B284" t="str">
            <v>Servicios de Aseo</v>
          </cell>
        </row>
        <row r="285">
          <cell r="A285" t="str">
            <v>EEE.22.08.002.000.000</v>
          </cell>
          <cell r="B285" t="str">
            <v>Servicios de Vigilancia</v>
          </cell>
        </row>
        <row r="286">
          <cell r="A286" t="str">
            <v>EEE.22.08.003.000.000</v>
          </cell>
          <cell r="B286" t="str">
            <v>Servicios de Mantención de Jardines</v>
          </cell>
        </row>
        <row r="287">
          <cell r="A287" t="str">
            <v>EEE.22.08.004.000.000</v>
          </cell>
          <cell r="B287" t="str">
            <v>Servicios de Mantención de Alumbrado Público</v>
          </cell>
        </row>
        <row r="288">
          <cell r="A288" t="str">
            <v>EEE.22.08.005.000.000</v>
          </cell>
          <cell r="B288" t="str">
            <v>Servicios de Mantención de Semáforos</v>
          </cell>
        </row>
        <row r="289">
          <cell r="A289" t="str">
            <v>EEE.22.08.006.000.000</v>
          </cell>
          <cell r="B289" t="str">
            <v>Servicios de Mantención de Señalizac. de Tránsito</v>
          </cell>
        </row>
        <row r="290">
          <cell r="A290" t="str">
            <v>EEE.22.08.007.000.000</v>
          </cell>
          <cell r="B290" t="str">
            <v>Pasajes, Fletes y Bodegajes</v>
          </cell>
        </row>
        <row r="291">
          <cell r="A291" t="str">
            <v>EEE.22.08.008.000.000</v>
          </cell>
          <cell r="B291" t="str">
            <v>Salas Cunas y/o Jardines Infantiles</v>
          </cell>
        </row>
        <row r="292">
          <cell r="A292" t="str">
            <v>EEE.22.08.009.000.000</v>
          </cell>
          <cell r="B292" t="str">
            <v>Servicios de Pago y Cobranza</v>
          </cell>
        </row>
        <row r="293">
          <cell r="A293" t="str">
            <v>EEE.22.08.010.000.000</v>
          </cell>
          <cell r="B293" t="str">
            <v>Servicios de Suscripción y Similares</v>
          </cell>
        </row>
        <row r="294">
          <cell r="A294" t="str">
            <v>EEE.22.08.011.000.000</v>
          </cell>
          <cell r="B294" t="str">
            <v>Servicios de Producción y Desarrollo de Eventos</v>
          </cell>
        </row>
        <row r="295">
          <cell r="A295" t="str">
            <v>EEE.22.08.999.000.000</v>
          </cell>
          <cell r="B295" t="str">
            <v>Otros</v>
          </cell>
        </row>
        <row r="296">
          <cell r="A296" t="str">
            <v>EEE.22.09.000.000.000</v>
          </cell>
          <cell r="B296" t="str">
            <v>ARRIENDOS</v>
          </cell>
        </row>
        <row r="297">
          <cell r="A297" t="str">
            <v>EEE.22.09.001.000.000</v>
          </cell>
          <cell r="B297" t="str">
            <v>Arriendo de Terrenos</v>
          </cell>
        </row>
        <row r="298">
          <cell r="A298" t="str">
            <v>EEE.22.09.002.000.000</v>
          </cell>
          <cell r="B298" t="str">
            <v>Arriendo de Edificios</v>
          </cell>
        </row>
        <row r="299">
          <cell r="A299" t="str">
            <v>EEE.22.09.003.000.000</v>
          </cell>
          <cell r="B299" t="str">
            <v>Arriendo de Vehículos</v>
          </cell>
        </row>
        <row r="300">
          <cell r="A300" t="str">
            <v>EEE.22.09.004.000.000</v>
          </cell>
          <cell r="B300" t="str">
            <v>Arriendo de Mobiliario y Otros</v>
          </cell>
        </row>
        <row r="301">
          <cell r="A301" t="str">
            <v>EEE.22.09.005.000.000</v>
          </cell>
          <cell r="B301" t="str">
            <v>Arriendo de Máquinas y Equipos</v>
          </cell>
        </row>
        <row r="302">
          <cell r="A302" t="str">
            <v>EEE.22.09.006.000.000</v>
          </cell>
          <cell r="B302" t="str">
            <v>Arriendo de Equipos Informáticos</v>
          </cell>
        </row>
        <row r="303">
          <cell r="A303" t="str">
            <v>EEE.22.09.999.000.000</v>
          </cell>
          <cell r="B303" t="str">
            <v>Otros</v>
          </cell>
        </row>
        <row r="304">
          <cell r="A304" t="str">
            <v>EEE.22.10.000.000.000</v>
          </cell>
          <cell r="B304" t="str">
            <v>SERVICIOS FINANCIEROS Y DE SEGUROS</v>
          </cell>
        </row>
        <row r="305">
          <cell r="A305" t="str">
            <v>EEE.22.10.001.000.000</v>
          </cell>
          <cell r="B305" t="str">
            <v>Gastos Financ. por Compra y Venta de Títulos y Valores</v>
          </cell>
        </row>
        <row r="306">
          <cell r="A306" t="str">
            <v>EEE.22.10.002.000.000</v>
          </cell>
          <cell r="B306" t="str">
            <v>Primas y Gastos de Seguros</v>
          </cell>
        </row>
        <row r="307">
          <cell r="A307" t="str">
            <v>EEE.22.10.003.000.000</v>
          </cell>
          <cell r="B307" t="str">
            <v>Servicios de Giros y Remesas</v>
          </cell>
        </row>
        <row r="308">
          <cell r="A308" t="str">
            <v>EEE.22.10.004.000.000</v>
          </cell>
          <cell r="B308" t="str">
            <v>Gastos Bancarios</v>
          </cell>
        </row>
        <row r="309">
          <cell r="A309" t="str">
            <v>EEE.22.10.999.000.000</v>
          </cell>
          <cell r="B309" t="str">
            <v>Otros</v>
          </cell>
        </row>
        <row r="310">
          <cell r="A310" t="str">
            <v>EEE.22.11.000.000.000</v>
          </cell>
          <cell r="B310" t="str">
            <v>SERVICIOS TECNICOS Y PROFESIONALES</v>
          </cell>
        </row>
        <row r="311">
          <cell r="A311" t="str">
            <v>EEE.22.11.001.000.000</v>
          </cell>
          <cell r="B311" t="str">
            <v>Estudios e Investigaciones</v>
          </cell>
        </row>
        <row r="312">
          <cell r="A312" t="str">
            <v>EEE.22.11.002.000.000</v>
          </cell>
          <cell r="B312" t="str">
            <v>Cursos de Capacitación</v>
          </cell>
        </row>
        <row r="313">
          <cell r="A313" t="str">
            <v>EEE.22.11.003.000.000</v>
          </cell>
          <cell r="B313" t="str">
            <v>Servicios Informáticos</v>
          </cell>
        </row>
        <row r="314">
          <cell r="A314" t="str">
            <v>EEE.22.11.999.000.000</v>
          </cell>
          <cell r="B314" t="str">
            <v>Otros</v>
          </cell>
        </row>
        <row r="315">
          <cell r="A315" t="str">
            <v>EEE.22.12.000.000.000</v>
          </cell>
          <cell r="B315" t="str">
            <v>OTROS GASTOS EN BIENES Y SERVICIOS DE CONSUMO</v>
          </cell>
        </row>
        <row r="316">
          <cell r="A316" t="str">
            <v>EEE.22.12.002.000.000</v>
          </cell>
          <cell r="B316" t="str">
            <v>Gastos Menores</v>
          </cell>
        </row>
        <row r="317">
          <cell r="A317" t="str">
            <v>EEE.22.12.003.000.000</v>
          </cell>
          <cell r="B317" t="str">
            <v>Gastos de Representación, Protocolo y Ceremonial</v>
          </cell>
        </row>
        <row r="318">
          <cell r="A318" t="str">
            <v>EEE.22.12.004.000.000</v>
          </cell>
          <cell r="B318" t="str">
            <v>Intereses, Multas y Recargos</v>
          </cell>
        </row>
        <row r="319">
          <cell r="A319" t="str">
            <v>EEE.22.12.005.000.000</v>
          </cell>
          <cell r="B319" t="str">
            <v>Derechos y Tasas</v>
          </cell>
        </row>
        <row r="320">
          <cell r="A320" t="str">
            <v>EEE.22.12.006.000.000</v>
          </cell>
          <cell r="B320" t="str">
            <v>Contribuciones</v>
          </cell>
        </row>
        <row r="321">
          <cell r="A321" t="str">
            <v>EEE.22.12.999.000.000</v>
          </cell>
          <cell r="B321" t="str">
            <v>Otros</v>
          </cell>
        </row>
        <row r="322">
          <cell r="A322" t="str">
            <v>EEE.23.00.000.000.000</v>
          </cell>
          <cell r="B322" t="str">
            <v>CxP PRESTACIONES DE SEGURIDAD SOCIAL</v>
          </cell>
        </row>
        <row r="323">
          <cell r="A323" t="str">
            <v>EEE.23.01.000.000.000</v>
          </cell>
          <cell r="B323" t="str">
            <v>PRESTACIONES PREVISIONALES</v>
          </cell>
        </row>
        <row r="324">
          <cell r="A324" t="str">
            <v>EEE.23.01.004.000.000</v>
          </cell>
          <cell r="B324" t="str">
            <v>Desahucios e Indemnizaciones</v>
          </cell>
        </row>
        <row r="325">
          <cell r="A325" t="str">
            <v>EEE.23.03.000.000.000</v>
          </cell>
          <cell r="B325" t="str">
            <v>PRESTACIONES SOCIALES DEL EMPLEADOR</v>
          </cell>
        </row>
        <row r="326">
          <cell r="A326" t="str">
            <v>EEE.23.03.001.000.000</v>
          </cell>
          <cell r="B326" t="str">
            <v>Indemnización de Cargo Fiscal</v>
          </cell>
        </row>
        <row r="327">
          <cell r="A327" t="str">
            <v>EEE.23.03.004.000.000</v>
          </cell>
          <cell r="B327" t="str">
            <v>Otras Indemnizaciones</v>
          </cell>
        </row>
        <row r="328">
          <cell r="A328" t="str">
            <v>EEE.24.00.000.000.000</v>
          </cell>
          <cell r="B328" t="str">
            <v>CxP TRANSFERENCIAS CORRIENTES</v>
          </cell>
        </row>
        <row r="329">
          <cell r="A329" t="str">
            <v>EEE.24.01.000.000.000</v>
          </cell>
          <cell r="B329" t="str">
            <v>AL SECTOR PRIVADO</v>
          </cell>
        </row>
        <row r="330">
          <cell r="A330" t="str">
            <v>EEE.24.01.001.000.000</v>
          </cell>
          <cell r="B330" t="str">
            <v>Fondos de Emergencia</v>
          </cell>
        </row>
        <row r="331">
          <cell r="A331" t="str">
            <v>EEE.24.01.002.000.000</v>
          </cell>
          <cell r="B331" t="str">
            <v>Educación - Pers. Jurídicas Priv. Art. 13 D.F.L. Nº 1, 3063/80</v>
          </cell>
        </row>
        <row r="332">
          <cell r="A332" t="str">
            <v>EEE.24.01.003.000.000</v>
          </cell>
          <cell r="B332" t="str">
            <v>Salud - Pers. Jurídicas Priv.  Art. 13 D.F.L. Nº 1, 3063/80</v>
          </cell>
        </row>
        <row r="333">
          <cell r="A333" t="str">
            <v>EEE.24.01.004.000.000</v>
          </cell>
          <cell r="B333" t="str">
            <v>Organizaciones Comunitarias</v>
          </cell>
        </row>
        <row r="334">
          <cell r="A334" t="str">
            <v>EEE.24.01.005.000.000</v>
          </cell>
          <cell r="B334" t="str">
            <v xml:space="preserve">Otras Personas Jurídicas Privadas </v>
          </cell>
        </row>
        <row r="335">
          <cell r="A335" t="str">
            <v>EEE.24.01.006.000.000</v>
          </cell>
          <cell r="B335" t="str">
            <v>Voluntariado</v>
          </cell>
        </row>
        <row r="336">
          <cell r="A336" t="str">
            <v>EEE.24.01.007.000.000</v>
          </cell>
          <cell r="B336" t="str">
            <v>Asistencia Social a Personas Naturales</v>
          </cell>
        </row>
        <row r="337">
          <cell r="A337" t="str">
            <v>EEE.24.01.008.000.000</v>
          </cell>
          <cell r="B337" t="str">
            <v>Premios y Otros</v>
          </cell>
        </row>
        <row r="338">
          <cell r="A338" t="str">
            <v>EEE.24.01.009.000.000</v>
          </cell>
          <cell r="B338" t="str">
            <v>Educación Prebásica - Personas Juridicas Privadas art 13, DFL Nº1 3.063/80</v>
          </cell>
        </row>
        <row r="339">
          <cell r="A339" t="str">
            <v>EEE.24.01.999.000.000</v>
          </cell>
          <cell r="B339" t="str">
            <v>Otras Transferencias al Sector Privado</v>
          </cell>
        </row>
        <row r="340">
          <cell r="A340" t="str">
            <v>EEE.24.03.000.000.000</v>
          </cell>
          <cell r="B340" t="str">
            <v>A OTRAS ENTIDADES PUBLICAS</v>
          </cell>
        </row>
        <row r="341">
          <cell r="A341" t="str">
            <v>EEE.24.03.001.000.000</v>
          </cell>
          <cell r="B341" t="str">
            <v>A la  Junta Nacional de Auxilio Escolar y B ecas</v>
          </cell>
        </row>
        <row r="342">
          <cell r="A342" t="str">
            <v>EEE.24.03.002.000.000</v>
          </cell>
          <cell r="B342" t="str">
            <v>A los Servicios de Salud</v>
          </cell>
        </row>
        <row r="343">
          <cell r="A343" t="str">
            <v>EEE.24.03.002.001.000</v>
          </cell>
          <cell r="B343" t="str">
            <v>Multa Ley de Alcoholes</v>
          </cell>
        </row>
        <row r="344">
          <cell r="A344" t="str">
            <v>EEE.24.03.080.000.000</v>
          </cell>
          <cell r="B344" t="str">
            <v>A las Asociaciones</v>
          </cell>
        </row>
        <row r="345">
          <cell r="A345" t="str">
            <v>EEE.24.03.080.001.000</v>
          </cell>
          <cell r="B345" t="str">
            <v>A la Asociación Chilena de Municipalidades</v>
          </cell>
        </row>
        <row r="346">
          <cell r="A346" t="str">
            <v>EEE.24.03.080.002.000</v>
          </cell>
          <cell r="B346" t="str">
            <v>A Otras Asociaciones</v>
          </cell>
        </row>
        <row r="347">
          <cell r="A347" t="str">
            <v>EEE.24.03.090.000.000</v>
          </cell>
          <cell r="B347" t="str">
            <v>Al Fondo Común Municipal - Permisos de Circulación</v>
          </cell>
        </row>
        <row r="348">
          <cell r="A348" t="str">
            <v>EEE.24.03.090.001.000</v>
          </cell>
          <cell r="B348" t="str">
            <v>Aporte Año Vigente</v>
          </cell>
        </row>
        <row r="349">
          <cell r="A349" t="str">
            <v>EEE.24.03.090.002.000</v>
          </cell>
          <cell r="B349" t="str">
            <v>Aporte Otros Años</v>
          </cell>
        </row>
        <row r="350">
          <cell r="A350" t="str">
            <v>EEE.24.03.090.003.000</v>
          </cell>
          <cell r="B350" t="str">
            <v>Intereses y Reajustes Pagados</v>
          </cell>
        </row>
        <row r="351">
          <cell r="A351" t="str">
            <v>EEE.24.03.091.000.000</v>
          </cell>
          <cell r="B351" t="str">
            <v>Al Fondo Común Municipal - Patentes Municipales</v>
          </cell>
        </row>
        <row r="352">
          <cell r="A352" t="str">
            <v>EEE.24.03.091.001.000</v>
          </cell>
          <cell r="B352" t="str">
            <v>Aporte Año Vigente</v>
          </cell>
        </row>
        <row r="353">
          <cell r="A353" t="str">
            <v>EEE.24.03.091.002.000</v>
          </cell>
          <cell r="B353" t="str">
            <v>Aporte Otros Años</v>
          </cell>
        </row>
        <row r="354">
          <cell r="A354" t="str">
            <v>EEE.24.03.091.003.000</v>
          </cell>
          <cell r="B354" t="str">
            <v>Intereses y Reajustes Pagados</v>
          </cell>
        </row>
        <row r="355">
          <cell r="A355" t="str">
            <v>EEE.24.03.092.000.000</v>
          </cell>
          <cell r="B355" t="str">
            <v>Al Fondo Común Municipal - Multas</v>
          </cell>
        </row>
        <row r="356">
          <cell r="A356" t="str">
            <v>EEE.24.03.092.001.000</v>
          </cell>
          <cell r="B356" t="str">
            <v>Multas Art. 14, N°6,  Inc. 1°, ley N° 18.695 - Equipos de Registros</v>
          </cell>
        </row>
        <row r="357">
          <cell r="A357" t="str">
            <v>EEE.24.03.092.002.000</v>
          </cell>
          <cell r="B357" t="str">
            <v>Multas Art. 14, N°6,  Inc. 2°, ley N° 18.695 – Multas TAG</v>
          </cell>
        </row>
        <row r="358">
          <cell r="A358" t="str">
            <v>EEE.24.03.092.003.000</v>
          </cell>
          <cell r="B358" t="str">
            <v>Multas Art. 42, Decreto N° 900 de 1996 Ministerio de Obras Públicas</v>
          </cell>
        </row>
        <row r="359">
          <cell r="A359" t="str">
            <v>EEE.24.03.099.000.000</v>
          </cell>
          <cell r="B359" t="str">
            <v>A Otras Entidades Públicas</v>
          </cell>
        </row>
        <row r="360">
          <cell r="A360" t="str">
            <v>EEE.24.03.100.000.000</v>
          </cell>
          <cell r="B360" t="str">
            <v>A Otras Municipalidades</v>
          </cell>
        </row>
        <row r="361">
          <cell r="A361" t="str">
            <v>EEE.24.03.101.000.000</v>
          </cell>
          <cell r="B361" t="str">
            <v>A Servicios Incorporados a su Gestión</v>
          </cell>
        </row>
        <row r="362">
          <cell r="A362" t="str">
            <v>EEE.24.03.101.001.000</v>
          </cell>
          <cell r="B362" t="str">
            <v>A Educación</v>
          </cell>
        </row>
        <row r="363">
          <cell r="A363" t="str">
            <v>EEE.24.03.101.002.000</v>
          </cell>
          <cell r="B363" t="str">
            <v>A Salud</v>
          </cell>
        </row>
        <row r="364">
          <cell r="A364" t="str">
            <v>EEE.24.03.101.003.000</v>
          </cell>
          <cell r="B364" t="str">
            <v>A Cementerios</v>
          </cell>
        </row>
        <row r="365">
          <cell r="A365" t="str">
            <v>EEE.24.07.000.000.000</v>
          </cell>
          <cell r="B365" t="str">
            <v>A ORGANISMOS INTERNACIONALES</v>
          </cell>
        </row>
        <row r="366">
          <cell r="A366" t="str">
            <v>EEE.24.07.001.000.000</v>
          </cell>
          <cell r="B366" t="str">
            <v>A Mercociudades</v>
          </cell>
        </row>
        <row r="367">
          <cell r="A367" t="str">
            <v>EEE.24.07.099.000.000</v>
          </cell>
          <cell r="B367" t="str">
            <v xml:space="preserve">A Otros Organismos Internacionales </v>
          </cell>
        </row>
        <row r="368">
          <cell r="A368" t="str">
            <v>EEE.25.00.000.000.000</v>
          </cell>
          <cell r="B368" t="str">
            <v>C X P INTEGROS AL FISCO</v>
          </cell>
        </row>
        <row r="369">
          <cell r="A369" t="str">
            <v>EEE.25.01.000.000.000</v>
          </cell>
          <cell r="B369" t="str">
            <v>IMPUESTOS</v>
          </cell>
        </row>
        <row r="370">
          <cell r="A370" t="str">
            <v>EEE.25.99.000.000.000</v>
          </cell>
          <cell r="B370" t="str">
            <v>Otros Integros al Fisco</v>
          </cell>
        </row>
        <row r="371">
          <cell r="A371" t="str">
            <v>EEE.26.00.000.000.000</v>
          </cell>
          <cell r="B371" t="str">
            <v>CxP OTROS GASTOS CORRIENTES</v>
          </cell>
        </row>
        <row r="372">
          <cell r="A372" t="str">
            <v>EEE.26.01.000.000.000</v>
          </cell>
          <cell r="B372" t="str">
            <v>DEVOLUCIONES</v>
          </cell>
        </row>
        <row r="373">
          <cell r="A373" t="str">
            <v>EEE.26.02.000.000.000</v>
          </cell>
          <cell r="B373" t="str">
            <v>COMPENSACIÓN POR DAÑOS A TERCERO Y/O A LA PROPIEDAD</v>
          </cell>
        </row>
        <row r="374">
          <cell r="A374" t="str">
            <v>EEE.26.04.000.000.000</v>
          </cell>
          <cell r="B374" t="str">
            <v>APLICACIÓN FONDOS DE TERCEROS</v>
          </cell>
        </row>
        <row r="375">
          <cell r="A375" t="str">
            <v>EEE.26.04.001.000.000</v>
          </cell>
          <cell r="B375" t="str">
            <v>Arancel al Registro de Multas de Tránsito No Pagadas</v>
          </cell>
        </row>
        <row r="376">
          <cell r="A376" t="str">
            <v>EEE.26.04.003.000.000</v>
          </cell>
          <cell r="B376" t="str">
            <v>Aplicación Cobros Judiciales a favor de Empresas Concesionarias</v>
          </cell>
        </row>
        <row r="377">
          <cell r="A377" t="str">
            <v>EEE.26.04.999.000.000</v>
          </cell>
          <cell r="B377" t="str">
            <v>Aplicación Otros Fondos de Terceros</v>
          </cell>
        </row>
        <row r="378">
          <cell r="A378" t="str">
            <v>EEE.29.00.000.000.000</v>
          </cell>
          <cell r="B378" t="str">
            <v>CxP ADQUISIC. DE ACTIVOS NO FINANCIEROS</v>
          </cell>
        </row>
        <row r="379">
          <cell r="A379" t="str">
            <v>EEE.29.01.000.000.000</v>
          </cell>
          <cell r="B379" t="str">
            <v>TERRENOS</v>
          </cell>
        </row>
        <row r="380">
          <cell r="A380" t="str">
            <v>EEE.29.02.000.000.000</v>
          </cell>
          <cell r="B380" t="str">
            <v>EDIFICIOS</v>
          </cell>
        </row>
        <row r="381">
          <cell r="A381" t="str">
            <v>EEE.29.03.000.000.000</v>
          </cell>
          <cell r="B381" t="str">
            <v>VEHICULOS</v>
          </cell>
        </row>
        <row r="382">
          <cell r="A382" t="str">
            <v>EEE.29.04.000.000.000</v>
          </cell>
          <cell r="B382" t="str">
            <v>MOBILIARIO Y OTROS</v>
          </cell>
        </row>
        <row r="383">
          <cell r="A383" t="str">
            <v>EEE.29.05.000.000.000</v>
          </cell>
          <cell r="B383" t="str">
            <v>MAQUINAS Y EQUIPOS</v>
          </cell>
        </row>
        <row r="384">
          <cell r="A384" t="str">
            <v>EEE.29.05.001.000.000</v>
          </cell>
          <cell r="B384" t="str">
            <v>Máquinas y Equipos de Oficina</v>
          </cell>
        </row>
        <row r="385">
          <cell r="A385" t="str">
            <v>EEE.29.05.002.000.000</v>
          </cell>
          <cell r="B385" t="str">
            <v>Maquinarias y Equipos para la Producción</v>
          </cell>
        </row>
        <row r="386">
          <cell r="A386" t="str">
            <v>EEE.29.05.999.000.000</v>
          </cell>
          <cell r="B386" t="str">
            <v>Otras</v>
          </cell>
        </row>
        <row r="387">
          <cell r="A387" t="str">
            <v>EEE.29.06.000.000.000</v>
          </cell>
          <cell r="B387" t="str">
            <v>EQUIPOS INFORMATICOS</v>
          </cell>
        </row>
        <row r="388">
          <cell r="A388" t="str">
            <v>EEE.29.06.001.000.000</v>
          </cell>
          <cell r="B388" t="str">
            <v>Equipos Computacionales y Periféricos</v>
          </cell>
        </row>
        <row r="389">
          <cell r="A389" t="str">
            <v>EEE.29.06.002.000.000</v>
          </cell>
          <cell r="B389" t="str">
            <v>Equipos de Comunicaciones para Redes Informáticas</v>
          </cell>
        </row>
        <row r="390">
          <cell r="A390" t="str">
            <v>EEE.29.07.000.000.000</v>
          </cell>
          <cell r="B390" t="str">
            <v>PROGRAMAS INFORMATICOS</v>
          </cell>
        </row>
        <row r="391">
          <cell r="A391" t="str">
            <v>EEE.29.07.001.000.000</v>
          </cell>
          <cell r="B391" t="str">
            <v>Programas Computacionales</v>
          </cell>
        </row>
        <row r="392">
          <cell r="A392" t="str">
            <v>EEE.29.07.002.000.000</v>
          </cell>
          <cell r="B392" t="str">
            <v>Sistemas de Información</v>
          </cell>
        </row>
        <row r="393">
          <cell r="A393" t="str">
            <v>EEE.29.99.000.000.000</v>
          </cell>
          <cell r="B393" t="str">
            <v>OTROS ACTIVOS NO FINANCIEROS</v>
          </cell>
        </row>
        <row r="394">
          <cell r="A394" t="str">
            <v>EEE.30.00.000.000.000</v>
          </cell>
          <cell r="B394" t="str">
            <v>CxP ADQUISIC. DE ACTIVOS FINANCIEROS</v>
          </cell>
        </row>
        <row r="395">
          <cell r="A395" t="str">
            <v>EEE.30.01.000.000.000</v>
          </cell>
          <cell r="B395" t="str">
            <v>COMPRA DE TITULOS Y VALORES</v>
          </cell>
        </row>
        <row r="396">
          <cell r="A396" t="str">
            <v>EEE.30.01.001.000.000</v>
          </cell>
          <cell r="B396" t="str">
            <v>Depósitos a Plazo</v>
          </cell>
        </row>
        <row r="397">
          <cell r="A397" t="str">
            <v>EEE.30.01.003.000.000</v>
          </cell>
          <cell r="B397" t="str">
            <v>Cuotas de Fondos Mutuos</v>
          </cell>
        </row>
        <row r="398">
          <cell r="A398" t="str">
            <v>EEE.30.01.004.000.000</v>
          </cell>
          <cell r="B398" t="str">
            <v>Bonos o Pagares</v>
          </cell>
        </row>
        <row r="399">
          <cell r="A399" t="str">
            <v>EEE.30.01.999.000.000</v>
          </cell>
          <cell r="B399" t="str">
            <v>Otros</v>
          </cell>
        </row>
        <row r="400">
          <cell r="A400" t="str">
            <v>EEE.30.02.000.000.000</v>
          </cell>
          <cell r="B400" t="str">
            <v>COMPRA DE ACCIONES Y PARTIC. DE CAPITAL</v>
          </cell>
        </row>
        <row r="401">
          <cell r="A401" t="str">
            <v>EEE.30.99.000.000.000</v>
          </cell>
          <cell r="B401" t="str">
            <v>OTROS ACTIVOS FINANCIEROS</v>
          </cell>
        </row>
        <row r="402">
          <cell r="A402" t="str">
            <v>EEE.31.00.000.000.000</v>
          </cell>
          <cell r="B402" t="str">
            <v>C X P INICIATIVAS DE INVERSION</v>
          </cell>
        </row>
        <row r="403">
          <cell r="A403" t="str">
            <v>EEE.31.01.000.000.000</v>
          </cell>
          <cell r="B403" t="str">
            <v>ESTUDIOS BASICOS</v>
          </cell>
        </row>
        <row r="404">
          <cell r="A404" t="str">
            <v>EEE.31.01.001.000.000</v>
          </cell>
          <cell r="B404" t="str">
            <v>Gastos Administrativos</v>
          </cell>
        </row>
        <row r="405">
          <cell r="A405" t="str">
            <v>EEE.31.01.002.000.000</v>
          </cell>
          <cell r="B405" t="str">
            <v>Consultorías</v>
          </cell>
        </row>
        <row r="406">
          <cell r="A406" t="str">
            <v>EEE.31.02.000.000.000</v>
          </cell>
          <cell r="B406" t="str">
            <v>PROYECTOS</v>
          </cell>
        </row>
        <row r="407">
          <cell r="A407" t="str">
            <v>EEE.31.02.001.000.000</v>
          </cell>
          <cell r="B407" t="str">
            <v>Gastos Administrativos</v>
          </cell>
        </row>
        <row r="408">
          <cell r="A408" t="str">
            <v>EEE.31.02.002.000.000</v>
          </cell>
          <cell r="B408" t="str">
            <v>Consultorías</v>
          </cell>
        </row>
        <row r="409">
          <cell r="A409" t="str">
            <v>EEE.31.02.003.000.000</v>
          </cell>
          <cell r="B409" t="str">
            <v>Terrenos</v>
          </cell>
        </row>
        <row r="410">
          <cell r="A410" t="str">
            <v>EEE.31.02.004.000.000</v>
          </cell>
          <cell r="B410" t="str">
            <v>Obras Civiles</v>
          </cell>
        </row>
        <row r="411">
          <cell r="A411" t="str">
            <v>EEE.31.02.005.000.000</v>
          </cell>
          <cell r="B411" t="str">
            <v>Equipamiento</v>
          </cell>
        </row>
        <row r="412">
          <cell r="A412" t="str">
            <v>EEE.31.02.006.000.000</v>
          </cell>
          <cell r="B412" t="str">
            <v>Equipos</v>
          </cell>
        </row>
        <row r="413">
          <cell r="A413" t="str">
            <v>EEE.31.02.007.000.000</v>
          </cell>
          <cell r="B413" t="str">
            <v>Vehículos</v>
          </cell>
        </row>
        <row r="414">
          <cell r="A414" t="str">
            <v>EEE.31.02.999.000.000</v>
          </cell>
          <cell r="B414" t="str">
            <v>Otros Gastos</v>
          </cell>
        </row>
        <row r="415">
          <cell r="A415" t="str">
            <v>EEE.32.00.000.000.000</v>
          </cell>
          <cell r="B415" t="str">
            <v>CxP PRESTAMOS</v>
          </cell>
        </row>
        <row r="416">
          <cell r="A416" t="str">
            <v>EEE.32.06.000.000.000</v>
          </cell>
          <cell r="B416" t="str">
            <v>POR ANTICIPOS A CONTRATISTAS</v>
          </cell>
        </row>
        <row r="417">
          <cell r="A417" t="str">
            <v>EEE.32.09.000.000.000</v>
          </cell>
          <cell r="B417" t="str">
            <v>POR VENTAS A PLAZO</v>
          </cell>
        </row>
        <row r="418">
          <cell r="A418" t="str">
            <v>EEE.33.00.000.000.000</v>
          </cell>
          <cell r="B418" t="str">
            <v>CxP TRANSFERENCIAS DE CAPITAL</v>
          </cell>
        </row>
        <row r="419">
          <cell r="A419" t="str">
            <v>EEE.33.01.000.000.000</v>
          </cell>
          <cell r="B419" t="str">
            <v>AL SECTOR PRIVADO</v>
          </cell>
        </row>
        <row r="420">
          <cell r="A420" t="str">
            <v>EEE.33.03.000.000.000</v>
          </cell>
          <cell r="B420" t="str">
            <v>A OTRAS ENTIDADES PUBLICAS</v>
          </cell>
        </row>
        <row r="421">
          <cell r="A421" t="str">
            <v>EEE.33.03.001.000.000</v>
          </cell>
          <cell r="B421" t="str">
            <v>A los Servicios Regionales de Vivienda y Urbanización</v>
          </cell>
        </row>
        <row r="422">
          <cell r="A422" t="str">
            <v>EEE.33.03.001.001.000</v>
          </cell>
          <cell r="B422" t="str">
            <v>Programa Pavimentos Participativos</v>
          </cell>
        </row>
        <row r="423">
          <cell r="A423" t="str">
            <v>EEE.33.03.001.002.000</v>
          </cell>
          <cell r="B423" t="str">
            <v>Programa Mejoramiento Condominios Sociales</v>
          </cell>
        </row>
        <row r="424">
          <cell r="A424" t="str">
            <v>EEE.33.03.001.003.000</v>
          </cell>
          <cell r="B424" t="str">
            <v>Programa Rehabilitación de Espacios Públicos</v>
          </cell>
        </row>
        <row r="425">
          <cell r="A425" t="str">
            <v>EEE.33.03.001.004.000</v>
          </cell>
          <cell r="B425" t="str">
            <v>Programas Urbanos</v>
          </cell>
        </row>
        <row r="426">
          <cell r="A426" t="str">
            <v>EEE.33.03.099.000.000</v>
          </cell>
          <cell r="B426" t="str">
            <v>A Otras Entidades Públicas</v>
          </cell>
        </row>
        <row r="427">
          <cell r="A427" t="str">
            <v>EEE.34.00.000.000.000</v>
          </cell>
          <cell r="B427" t="str">
            <v>CxP SERVICIO DE LA DEUDA</v>
          </cell>
        </row>
        <row r="428">
          <cell r="A428" t="str">
            <v>EEE.34.01.000.000.000</v>
          </cell>
          <cell r="B428" t="str">
            <v>AMORTIZACION DEUDA INTERNA</v>
          </cell>
        </row>
        <row r="429">
          <cell r="A429" t="str">
            <v>EEE.34.01.002.000.000</v>
          </cell>
          <cell r="B429" t="str">
            <v>Empréstitos</v>
          </cell>
        </row>
        <row r="430">
          <cell r="A430" t="str">
            <v>EEE.34.01.003.000.000</v>
          </cell>
          <cell r="B430" t="str">
            <v>Créditos de Proveedores</v>
          </cell>
        </row>
        <row r="431">
          <cell r="A431" t="str">
            <v>EEE.34.03.000.000.000</v>
          </cell>
          <cell r="B431" t="str">
            <v>INTERESES DEUDA INTERNA</v>
          </cell>
        </row>
        <row r="432">
          <cell r="A432" t="str">
            <v>EEE.34.03.002.000.000</v>
          </cell>
          <cell r="B432" t="str">
            <v>Empréstitos</v>
          </cell>
        </row>
        <row r="433">
          <cell r="A433" t="str">
            <v>EEE.34.03.003.000.000</v>
          </cell>
          <cell r="B433" t="str">
            <v>Créditos de Proveedores</v>
          </cell>
        </row>
        <row r="434">
          <cell r="A434" t="str">
            <v>EEE.34.05.000.000.000</v>
          </cell>
          <cell r="B434" t="str">
            <v>OTROS GASTOS FINANC. DEUDA INTERNA</v>
          </cell>
        </row>
        <row r="435">
          <cell r="A435" t="str">
            <v>EEE.34.05.002.000.000</v>
          </cell>
          <cell r="B435" t="str">
            <v>Empréstitos</v>
          </cell>
        </row>
        <row r="436">
          <cell r="A436" t="str">
            <v>EEE.34.05.003.000.000</v>
          </cell>
          <cell r="B436" t="str">
            <v>Créditos de Proveedores</v>
          </cell>
        </row>
        <row r="437">
          <cell r="A437" t="str">
            <v>EEE.34.07.000.000.000</v>
          </cell>
          <cell r="B437" t="str">
            <v>DEUDA FLOTANTE</v>
          </cell>
        </row>
        <row r="438">
          <cell r="A438" t="str">
            <v>EEE.35.00.000.000.000</v>
          </cell>
          <cell r="B438" t="str">
            <v>SALDO FINAL DE CAJA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Mod Presupuestaria"/>
      <sheetName val="Ingresos Niñez"/>
      <sheetName val="Gastos Niñez"/>
    </sheetNames>
    <sheetDataSet>
      <sheetData sheetId="0"/>
      <sheetData sheetId="1">
        <row r="2">
          <cell r="L2">
            <v>1669453</v>
          </cell>
        </row>
      </sheetData>
      <sheetData sheetId="2">
        <row r="3">
          <cell r="L3">
            <v>1669453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9"/>
  <sheetViews>
    <sheetView workbookViewId="0">
      <selection activeCell="B10" sqref="B10:G10"/>
    </sheetView>
  </sheetViews>
  <sheetFormatPr baseColWidth="10" defaultColWidth="9.140625" defaultRowHeight="15" outlineLevelRow="2" x14ac:dyDescent="0.25"/>
  <cols>
    <col min="1" max="1" width="17" style="1" bestFit="1" customWidth="1"/>
    <col min="2" max="2" width="2.42578125" style="1" customWidth="1"/>
    <col min="3" max="3" width="39.5703125" style="1" customWidth="1"/>
    <col min="4" max="6" width="14.5703125" style="1" customWidth="1"/>
    <col min="7" max="7" width="11.5703125" style="1" customWidth="1"/>
    <col min="8" max="8" width="2.85546875" style="1" customWidth="1"/>
    <col min="9" max="9" width="1" style="1" customWidth="1"/>
    <col min="10" max="10" width="9.140625" style="1" customWidth="1"/>
    <col min="11" max="11" width="12.7109375" style="1" bestFit="1" customWidth="1"/>
    <col min="12" max="12" width="9.140625" style="1" customWidth="1"/>
    <col min="13" max="13" width="10.85546875" style="1" bestFit="1" customWidth="1"/>
    <col min="14" max="256" width="9.140625" style="1"/>
    <col min="257" max="257" width="17" style="1" bestFit="1" customWidth="1"/>
    <col min="258" max="258" width="2.42578125" style="1" customWidth="1"/>
    <col min="259" max="259" width="79.7109375" style="1" customWidth="1"/>
    <col min="260" max="262" width="14.5703125" style="1" customWidth="1"/>
    <col min="263" max="263" width="11.5703125" style="1" customWidth="1"/>
    <col min="264" max="264" width="2.85546875" style="1" customWidth="1"/>
    <col min="265" max="265" width="1" style="1" customWidth="1"/>
    <col min="266" max="266" width="9.140625" style="1" customWidth="1"/>
    <col min="267" max="267" width="12.7109375" style="1" bestFit="1" customWidth="1"/>
    <col min="268" max="268" width="9.140625" style="1" customWidth="1"/>
    <col min="269" max="269" width="10.85546875" style="1" bestFit="1" customWidth="1"/>
    <col min="270" max="512" width="9.140625" style="1"/>
    <col min="513" max="513" width="17" style="1" bestFit="1" customWidth="1"/>
    <col min="514" max="514" width="2.42578125" style="1" customWidth="1"/>
    <col min="515" max="515" width="79.7109375" style="1" customWidth="1"/>
    <col min="516" max="518" width="14.5703125" style="1" customWidth="1"/>
    <col min="519" max="519" width="11.5703125" style="1" customWidth="1"/>
    <col min="520" max="520" width="2.85546875" style="1" customWidth="1"/>
    <col min="521" max="521" width="1" style="1" customWidth="1"/>
    <col min="522" max="522" width="9.140625" style="1" customWidth="1"/>
    <col min="523" max="523" width="12.7109375" style="1" bestFit="1" customWidth="1"/>
    <col min="524" max="524" width="9.140625" style="1" customWidth="1"/>
    <col min="525" max="525" width="10.85546875" style="1" bestFit="1" customWidth="1"/>
    <col min="526" max="768" width="9.140625" style="1"/>
    <col min="769" max="769" width="17" style="1" bestFit="1" customWidth="1"/>
    <col min="770" max="770" width="2.42578125" style="1" customWidth="1"/>
    <col min="771" max="771" width="79.7109375" style="1" customWidth="1"/>
    <col min="772" max="774" width="14.5703125" style="1" customWidth="1"/>
    <col min="775" max="775" width="11.5703125" style="1" customWidth="1"/>
    <col min="776" max="776" width="2.85546875" style="1" customWidth="1"/>
    <col min="777" max="777" width="1" style="1" customWidth="1"/>
    <col min="778" max="778" width="9.140625" style="1" customWidth="1"/>
    <col min="779" max="779" width="12.7109375" style="1" bestFit="1" customWidth="1"/>
    <col min="780" max="780" width="9.140625" style="1" customWidth="1"/>
    <col min="781" max="781" width="10.85546875" style="1" bestFit="1" customWidth="1"/>
    <col min="782" max="1024" width="9.140625" style="1"/>
    <col min="1025" max="1025" width="17" style="1" bestFit="1" customWidth="1"/>
    <col min="1026" max="1026" width="2.42578125" style="1" customWidth="1"/>
    <col min="1027" max="1027" width="79.7109375" style="1" customWidth="1"/>
    <col min="1028" max="1030" width="14.5703125" style="1" customWidth="1"/>
    <col min="1031" max="1031" width="11.5703125" style="1" customWidth="1"/>
    <col min="1032" max="1032" width="2.85546875" style="1" customWidth="1"/>
    <col min="1033" max="1033" width="1" style="1" customWidth="1"/>
    <col min="1034" max="1034" width="9.140625" style="1" customWidth="1"/>
    <col min="1035" max="1035" width="12.7109375" style="1" bestFit="1" customWidth="1"/>
    <col min="1036" max="1036" width="9.140625" style="1" customWidth="1"/>
    <col min="1037" max="1037" width="10.85546875" style="1" bestFit="1" customWidth="1"/>
    <col min="1038" max="1280" width="9.140625" style="1"/>
    <col min="1281" max="1281" width="17" style="1" bestFit="1" customWidth="1"/>
    <col min="1282" max="1282" width="2.42578125" style="1" customWidth="1"/>
    <col min="1283" max="1283" width="79.7109375" style="1" customWidth="1"/>
    <col min="1284" max="1286" width="14.5703125" style="1" customWidth="1"/>
    <col min="1287" max="1287" width="11.5703125" style="1" customWidth="1"/>
    <col min="1288" max="1288" width="2.85546875" style="1" customWidth="1"/>
    <col min="1289" max="1289" width="1" style="1" customWidth="1"/>
    <col min="1290" max="1290" width="9.140625" style="1" customWidth="1"/>
    <col min="1291" max="1291" width="12.7109375" style="1" bestFit="1" customWidth="1"/>
    <col min="1292" max="1292" width="9.140625" style="1" customWidth="1"/>
    <col min="1293" max="1293" width="10.85546875" style="1" bestFit="1" customWidth="1"/>
    <col min="1294" max="1536" width="9.140625" style="1"/>
    <col min="1537" max="1537" width="17" style="1" bestFit="1" customWidth="1"/>
    <col min="1538" max="1538" width="2.42578125" style="1" customWidth="1"/>
    <col min="1539" max="1539" width="79.7109375" style="1" customWidth="1"/>
    <col min="1540" max="1542" width="14.5703125" style="1" customWidth="1"/>
    <col min="1543" max="1543" width="11.5703125" style="1" customWidth="1"/>
    <col min="1544" max="1544" width="2.85546875" style="1" customWidth="1"/>
    <col min="1545" max="1545" width="1" style="1" customWidth="1"/>
    <col min="1546" max="1546" width="9.140625" style="1" customWidth="1"/>
    <col min="1547" max="1547" width="12.7109375" style="1" bestFit="1" customWidth="1"/>
    <col min="1548" max="1548" width="9.140625" style="1" customWidth="1"/>
    <col min="1549" max="1549" width="10.85546875" style="1" bestFit="1" customWidth="1"/>
    <col min="1550" max="1792" width="9.140625" style="1"/>
    <col min="1793" max="1793" width="17" style="1" bestFit="1" customWidth="1"/>
    <col min="1794" max="1794" width="2.42578125" style="1" customWidth="1"/>
    <col min="1795" max="1795" width="79.7109375" style="1" customWidth="1"/>
    <col min="1796" max="1798" width="14.5703125" style="1" customWidth="1"/>
    <col min="1799" max="1799" width="11.5703125" style="1" customWidth="1"/>
    <col min="1800" max="1800" width="2.85546875" style="1" customWidth="1"/>
    <col min="1801" max="1801" width="1" style="1" customWidth="1"/>
    <col min="1802" max="1802" width="9.140625" style="1" customWidth="1"/>
    <col min="1803" max="1803" width="12.7109375" style="1" bestFit="1" customWidth="1"/>
    <col min="1804" max="1804" width="9.140625" style="1" customWidth="1"/>
    <col min="1805" max="1805" width="10.85546875" style="1" bestFit="1" customWidth="1"/>
    <col min="1806" max="2048" width="9.140625" style="1"/>
    <col min="2049" max="2049" width="17" style="1" bestFit="1" customWidth="1"/>
    <col min="2050" max="2050" width="2.42578125" style="1" customWidth="1"/>
    <col min="2051" max="2051" width="79.7109375" style="1" customWidth="1"/>
    <col min="2052" max="2054" width="14.5703125" style="1" customWidth="1"/>
    <col min="2055" max="2055" width="11.5703125" style="1" customWidth="1"/>
    <col min="2056" max="2056" width="2.85546875" style="1" customWidth="1"/>
    <col min="2057" max="2057" width="1" style="1" customWidth="1"/>
    <col min="2058" max="2058" width="9.140625" style="1" customWidth="1"/>
    <col min="2059" max="2059" width="12.7109375" style="1" bestFit="1" customWidth="1"/>
    <col min="2060" max="2060" width="9.140625" style="1" customWidth="1"/>
    <col min="2061" max="2061" width="10.85546875" style="1" bestFit="1" customWidth="1"/>
    <col min="2062" max="2304" width="9.140625" style="1"/>
    <col min="2305" max="2305" width="17" style="1" bestFit="1" customWidth="1"/>
    <col min="2306" max="2306" width="2.42578125" style="1" customWidth="1"/>
    <col min="2307" max="2307" width="79.7109375" style="1" customWidth="1"/>
    <col min="2308" max="2310" width="14.5703125" style="1" customWidth="1"/>
    <col min="2311" max="2311" width="11.5703125" style="1" customWidth="1"/>
    <col min="2312" max="2312" width="2.85546875" style="1" customWidth="1"/>
    <col min="2313" max="2313" width="1" style="1" customWidth="1"/>
    <col min="2314" max="2314" width="9.140625" style="1" customWidth="1"/>
    <col min="2315" max="2315" width="12.7109375" style="1" bestFit="1" customWidth="1"/>
    <col min="2316" max="2316" width="9.140625" style="1" customWidth="1"/>
    <col min="2317" max="2317" width="10.85546875" style="1" bestFit="1" customWidth="1"/>
    <col min="2318" max="2560" width="9.140625" style="1"/>
    <col min="2561" max="2561" width="17" style="1" bestFit="1" customWidth="1"/>
    <col min="2562" max="2562" width="2.42578125" style="1" customWidth="1"/>
    <col min="2563" max="2563" width="79.7109375" style="1" customWidth="1"/>
    <col min="2564" max="2566" width="14.5703125" style="1" customWidth="1"/>
    <col min="2567" max="2567" width="11.5703125" style="1" customWidth="1"/>
    <col min="2568" max="2568" width="2.85546875" style="1" customWidth="1"/>
    <col min="2569" max="2569" width="1" style="1" customWidth="1"/>
    <col min="2570" max="2570" width="9.140625" style="1" customWidth="1"/>
    <col min="2571" max="2571" width="12.7109375" style="1" bestFit="1" customWidth="1"/>
    <col min="2572" max="2572" width="9.140625" style="1" customWidth="1"/>
    <col min="2573" max="2573" width="10.85546875" style="1" bestFit="1" customWidth="1"/>
    <col min="2574" max="2816" width="9.140625" style="1"/>
    <col min="2817" max="2817" width="17" style="1" bestFit="1" customWidth="1"/>
    <col min="2818" max="2818" width="2.42578125" style="1" customWidth="1"/>
    <col min="2819" max="2819" width="79.7109375" style="1" customWidth="1"/>
    <col min="2820" max="2822" width="14.5703125" style="1" customWidth="1"/>
    <col min="2823" max="2823" width="11.5703125" style="1" customWidth="1"/>
    <col min="2824" max="2824" width="2.85546875" style="1" customWidth="1"/>
    <col min="2825" max="2825" width="1" style="1" customWidth="1"/>
    <col min="2826" max="2826" width="9.140625" style="1" customWidth="1"/>
    <col min="2827" max="2827" width="12.7109375" style="1" bestFit="1" customWidth="1"/>
    <col min="2828" max="2828" width="9.140625" style="1" customWidth="1"/>
    <col min="2829" max="2829" width="10.85546875" style="1" bestFit="1" customWidth="1"/>
    <col min="2830" max="3072" width="9.140625" style="1"/>
    <col min="3073" max="3073" width="17" style="1" bestFit="1" customWidth="1"/>
    <col min="3074" max="3074" width="2.42578125" style="1" customWidth="1"/>
    <col min="3075" max="3075" width="79.7109375" style="1" customWidth="1"/>
    <col min="3076" max="3078" width="14.5703125" style="1" customWidth="1"/>
    <col min="3079" max="3079" width="11.5703125" style="1" customWidth="1"/>
    <col min="3080" max="3080" width="2.85546875" style="1" customWidth="1"/>
    <col min="3081" max="3081" width="1" style="1" customWidth="1"/>
    <col min="3082" max="3082" width="9.140625" style="1" customWidth="1"/>
    <col min="3083" max="3083" width="12.7109375" style="1" bestFit="1" customWidth="1"/>
    <col min="3084" max="3084" width="9.140625" style="1" customWidth="1"/>
    <col min="3085" max="3085" width="10.85546875" style="1" bestFit="1" customWidth="1"/>
    <col min="3086" max="3328" width="9.140625" style="1"/>
    <col min="3329" max="3329" width="17" style="1" bestFit="1" customWidth="1"/>
    <col min="3330" max="3330" width="2.42578125" style="1" customWidth="1"/>
    <col min="3331" max="3331" width="79.7109375" style="1" customWidth="1"/>
    <col min="3332" max="3334" width="14.5703125" style="1" customWidth="1"/>
    <col min="3335" max="3335" width="11.5703125" style="1" customWidth="1"/>
    <col min="3336" max="3336" width="2.85546875" style="1" customWidth="1"/>
    <col min="3337" max="3337" width="1" style="1" customWidth="1"/>
    <col min="3338" max="3338" width="9.140625" style="1" customWidth="1"/>
    <col min="3339" max="3339" width="12.7109375" style="1" bestFit="1" customWidth="1"/>
    <col min="3340" max="3340" width="9.140625" style="1" customWidth="1"/>
    <col min="3341" max="3341" width="10.85546875" style="1" bestFit="1" customWidth="1"/>
    <col min="3342" max="3584" width="9.140625" style="1"/>
    <col min="3585" max="3585" width="17" style="1" bestFit="1" customWidth="1"/>
    <col min="3586" max="3586" width="2.42578125" style="1" customWidth="1"/>
    <col min="3587" max="3587" width="79.7109375" style="1" customWidth="1"/>
    <col min="3588" max="3590" width="14.5703125" style="1" customWidth="1"/>
    <col min="3591" max="3591" width="11.5703125" style="1" customWidth="1"/>
    <col min="3592" max="3592" width="2.85546875" style="1" customWidth="1"/>
    <col min="3593" max="3593" width="1" style="1" customWidth="1"/>
    <col min="3594" max="3594" width="9.140625" style="1" customWidth="1"/>
    <col min="3595" max="3595" width="12.7109375" style="1" bestFit="1" customWidth="1"/>
    <col min="3596" max="3596" width="9.140625" style="1" customWidth="1"/>
    <col min="3597" max="3597" width="10.85546875" style="1" bestFit="1" customWidth="1"/>
    <col min="3598" max="3840" width="9.140625" style="1"/>
    <col min="3841" max="3841" width="17" style="1" bestFit="1" customWidth="1"/>
    <col min="3842" max="3842" width="2.42578125" style="1" customWidth="1"/>
    <col min="3843" max="3843" width="79.7109375" style="1" customWidth="1"/>
    <col min="3844" max="3846" width="14.5703125" style="1" customWidth="1"/>
    <col min="3847" max="3847" width="11.5703125" style="1" customWidth="1"/>
    <col min="3848" max="3848" width="2.85546875" style="1" customWidth="1"/>
    <col min="3849" max="3849" width="1" style="1" customWidth="1"/>
    <col min="3850" max="3850" width="9.140625" style="1" customWidth="1"/>
    <col min="3851" max="3851" width="12.7109375" style="1" bestFit="1" customWidth="1"/>
    <col min="3852" max="3852" width="9.140625" style="1" customWidth="1"/>
    <col min="3853" max="3853" width="10.85546875" style="1" bestFit="1" customWidth="1"/>
    <col min="3854" max="4096" width="9.140625" style="1"/>
    <col min="4097" max="4097" width="17" style="1" bestFit="1" customWidth="1"/>
    <col min="4098" max="4098" width="2.42578125" style="1" customWidth="1"/>
    <col min="4099" max="4099" width="79.7109375" style="1" customWidth="1"/>
    <col min="4100" max="4102" width="14.5703125" style="1" customWidth="1"/>
    <col min="4103" max="4103" width="11.5703125" style="1" customWidth="1"/>
    <col min="4104" max="4104" width="2.85546875" style="1" customWidth="1"/>
    <col min="4105" max="4105" width="1" style="1" customWidth="1"/>
    <col min="4106" max="4106" width="9.140625" style="1" customWidth="1"/>
    <col min="4107" max="4107" width="12.7109375" style="1" bestFit="1" customWidth="1"/>
    <col min="4108" max="4108" width="9.140625" style="1" customWidth="1"/>
    <col min="4109" max="4109" width="10.85546875" style="1" bestFit="1" customWidth="1"/>
    <col min="4110" max="4352" width="9.140625" style="1"/>
    <col min="4353" max="4353" width="17" style="1" bestFit="1" customWidth="1"/>
    <col min="4354" max="4354" width="2.42578125" style="1" customWidth="1"/>
    <col min="4355" max="4355" width="79.7109375" style="1" customWidth="1"/>
    <col min="4356" max="4358" width="14.5703125" style="1" customWidth="1"/>
    <col min="4359" max="4359" width="11.5703125" style="1" customWidth="1"/>
    <col min="4360" max="4360" width="2.85546875" style="1" customWidth="1"/>
    <col min="4361" max="4361" width="1" style="1" customWidth="1"/>
    <col min="4362" max="4362" width="9.140625" style="1" customWidth="1"/>
    <col min="4363" max="4363" width="12.7109375" style="1" bestFit="1" customWidth="1"/>
    <col min="4364" max="4364" width="9.140625" style="1" customWidth="1"/>
    <col min="4365" max="4365" width="10.85546875" style="1" bestFit="1" customWidth="1"/>
    <col min="4366" max="4608" width="9.140625" style="1"/>
    <col min="4609" max="4609" width="17" style="1" bestFit="1" customWidth="1"/>
    <col min="4610" max="4610" width="2.42578125" style="1" customWidth="1"/>
    <col min="4611" max="4611" width="79.7109375" style="1" customWidth="1"/>
    <col min="4612" max="4614" width="14.5703125" style="1" customWidth="1"/>
    <col min="4615" max="4615" width="11.5703125" style="1" customWidth="1"/>
    <col min="4616" max="4616" width="2.85546875" style="1" customWidth="1"/>
    <col min="4617" max="4617" width="1" style="1" customWidth="1"/>
    <col min="4618" max="4618" width="9.140625" style="1" customWidth="1"/>
    <col min="4619" max="4619" width="12.7109375" style="1" bestFit="1" customWidth="1"/>
    <col min="4620" max="4620" width="9.140625" style="1" customWidth="1"/>
    <col min="4621" max="4621" width="10.85546875" style="1" bestFit="1" customWidth="1"/>
    <col min="4622" max="4864" width="9.140625" style="1"/>
    <col min="4865" max="4865" width="17" style="1" bestFit="1" customWidth="1"/>
    <col min="4866" max="4866" width="2.42578125" style="1" customWidth="1"/>
    <col min="4867" max="4867" width="79.7109375" style="1" customWidth="1"/>
    <col min="4868" max="4870" width="14.5703125" style="1" customWidth="1"/>
    <col min="4871" max="4871" width="11.5703125" style="1" customWidth="1"/>
    <col min="4872" max="4872" width="2.85546875" style="1" customWidth="1"/>
    <col min="4873" max="4873" width="1" style="1" customWidth="1"/>
    <col min="4874" max="4874" width="9.140625" style="1" customWidth="1"/>
    <col min="4875" max="4875" width="12.7109375" style="1" bestFit="1" customWidth="1"/>
    <col min="4876" max="4876" width="9.140625" style="1" customWidth="1"/>
    <col min="4877" max="4877" width="10.85546875" style="1" bestFit="1" customWidth="1"/>
    <col min="4878" max="5120" width="9.140625" style="1"/>
    <col min="5121" max="5121" width="17" style="1" bestFit="1" customWidth="1"/>
    <col min="5122" max="5122" width="2.42578125" style="1" customWidth="1"/>
    <col min="5123" max="5123" width="79.7109375" style="1" customWidth="1"/>
    <col min="5124" max="5126" width="14.5703125" style="1" customWidth="1"/>
    <col min="5127" max="5127" width="11.5703125" style="1" customWidth="1"/>
    <col min="5128" max="5128" width="2.85546875" style="1" customWidth="1"/>
    <col min="5129" max="5129" width="1" style="1" customWidth="1"/>
    <col min="5130" max="5130" width="9.140625" style="1" customWidth="1"/>
    <col min="5131" max="5131" width="12.7109375" style="1" bestFit="1" customWidth="1"/>
    <col min="5132" max="5132" width="9.140625" style="1" customWidth="1"/>
    <col min="5133" max="5133" width="10.85546875" style="1" bestFit="1" customWidth="1"/>
    <col min="5134" max="5376" width="9.140625" style="1"/>
    <col min="5377" max="5377" width="17" style="1" bestFit="1" customWidth="1"/>
    <col min="5378" max="5378" width="2.42578125" style="1" customWidth="1"/>
    <col min="5379" max="5379" width="79.7109375" style="1" customWidth="1"/>
    <col min="5380" max="5382" width="14.5703125" style="1" customWidth="1"/>
    <col min="5383" max="5383" width="11.5703125" style="1" customWidth="1"/>
    <col min="5384" max="5384" width="2.85546875" style="1" customWidth="1"/>
    <col min="5385" max="5385" width="1" style="1" customWidth="1"/>
    <col min="5386" max="5386" width="9.140625" style="1" customWidth="1"/>
    <col min="5387" max="5387" width="12.7109375" style="1" bestFit="1" customWidth="1"/>
    <col min="5388" max="5388" width="9.140625" style="1" customWidth="1"/>
    <col min="5389" max="5389" width="10.85546875" style="1" bestFit="1" customWidth="1"/>
    <col min="5390" max="5632" width="9.140625" style="1"/>
    <col min="5633" max="5633" width="17" style="1" bestFit="1" customWidth="1"/>
    <col min="5634" max="5634" width="2.42578125" style="1" customWidth="1"/>
    <col min="5635" max="5635" width="79.7109375" style="1" customWidth="1"/>
    <col min="5636" max="5638" width="14.5703125" style="1" customWidth="1"/>
    <col min="5639" max="5639" width="11.5703125" style="1" customWidth="1"/>
    <col min="5640" max="5640" width="2.85546875" style="1" customWidth="1"/>
    <col min="5641" max="5641" width="1" style="1" customWidth="1"/>
    <col min="5642" max="5642" width="9.140625" style="1" customWidth="1"/>
    <col min="5643" max="5643" width="12.7109375" style="1" bestFit="1" customWidth="1"/>
    <col min="5644" max="5644" width="9.140625" style="1" customWidth="1"/>
    <col min="5645" max="5645" width="10.85546875" style="1" bestFit="1" customWidth="1"/>
    <col min="5646" max="5888" width="9.140625" style="1"/>
    <col min="5889" max="5889" width="17" style="1" bestFit="1" customWidth="1"/>
    <col min="5890" max="5890" width="2.42578125" style="1" customWidth="1"/>
    <col min="5891" max="5891" width="79.7109375" style="1" customWidth="1"/>
    <col min="5892" max="5894" width="14.5703125" style="1" customWidth="1"/>
    <col min="5895" max="5895" width="11.5703125" style="1" customWidth="1"/>
    <col min="5896" max="5896" width="2.85546875" style="1" customWidth="1"/>
    <col min="5897" max="5897" width="1" style="1" customWidth="1"/>
    <col min="5898" max="5898" width="9.140625" style="1" customWidth="1"/>
    <col min="5899" max="5899" width="12.7109375" style="1" bestFit="1" customWidth="1"/>
    <col min="5900" max="5900" width="9.140625" style="1" customWidth="1"/>
    <col min="5901" max="5901" width="10.85546875" style="1" bestFit="1" customWidth="1"/>
    <col min="5902" max="6144" width="9.140625" style="1"/>
    <col min="6145" max="6145" width="17" style="1" bestFit="1" customWidth="1"/>
    <col min="6146" max="6146" width="2.42578125" style="1" customWidth="1"/>
    <col min="6147" max="6147" width="79.7109375" style="1" customWidth="1"/>
    <col min="6148" max="6150" width="14.5703125" style="1" customWidth="1"/>
    <col min="6151" max="6151" width="11.5703125" style="1" customWidth="1"/>
    <col min="6152" max="6152" width="2.85546875" style="1" customWidth="1"/>
    <col min="6153" max="6153" width="1" style="1" customWidth="1"/>
    <col min="6154" max="6154" width="9.140625" style="1" customWidth="1"/>
    <col min="6155" max="6155" width="12.7109375" style="1" bestFit="1" customWidth="1"/>
    <col min="6156" max="6156" width="9.140625" style="1" customWidth="1"/>
    <col min="6157" max="6157" width="10.85546875" style="1" bestFit="1" customWidth="1"/>
    <col min="6158" max="6400" width="9.140625" style="1"/>
    <col min="6401" max="6401" width="17" style="1" bestFit="1" customWidth="1"/>
    <col min="6402" max="6402" width="2.42578125" style="1" customWidth="1"/>
    <col min="6403" max="6403" width="79.7109375" style="1" customWidth="1"/>
    <col min="6404" max="6406" width="14.5703125" style="1" customWidth="1"/>
    <col min="6407" max="6407" width="11.5703125" style="1" customWidth="1"/>
    <col min="6408" max="6408" width="2.85546875" style="1" customWidth="1"/>
    <col min="6409" max="6409" width="1" style="1" customWidth="1"/>
    <col min="6410" max="6410" width="9.140625" style="1" customWidth="1"/>
    <col min="6411" max="6411" width="12.7109375" style="1" bestFit="1" customWidth="1"/>
    <col min="6412" max="6412" width="9.140625" style="1" customWidth="1"/>
    <col min="6413" max="6413" width="10.85546875" style="1" bestFit="1" customWidth="1"/>
    <col min="6414" max="6656" width="9.140625" style="1"/>
    <col min="6657" max="6657" width="17" style="1" bestFit="1" customWidth="1"/>
    <col min="6658" max="6658" width="2.42578125" style="1" customWidth="1"/>
    <col min="6659" max="6659" width="79.7109375" style="1" customWidth="1"/>
    <col min="6660" max="6662" width="14.5703125" style="1" customWidth="1"/>
    <col min="6663" max="6663" width="11.5703125" style="1" customWidth="1"/>
    <col min="6664" max="6664" width="2.85546875" style="1" customWidth="1"/>
    <col min="6665" max="6665" width="1" style="1" customWidth="1"/>
    <col min="6666" max="6666" width="9.140625" style="1" customWidth="1"/>
    <col min="6667" max="6667" width="12.7109375" style="1" bestFit="1" customWidth="1"/>
    <col min="6668" max="6668" width="9.140625" style="1" customWidth="1"/>
    <col min="6669" max="6669" width="10.85546875" style="1" bestFit="1" customWidth="1"/>
    <col min="6670" max="6912" width="9.140625" style="1"/>
    <col min="6913" max="6913" width="17" style="1" bestFit="1" customWidth="1"/>
    <col min="6914" max="6914" width="2.42578125" style="1" customWidth="1"/>
    <col min="6915" max="6915" width="79.7109375" style="1" customWidth="1"/>
    <col min="6916" max="6918" width="14.5703125" style="1" customWidth="1"/>
    <col min="6919" max="6919" width="11.5703125" style="1" customWidth="1"/>
    <col min="6920" max="6920" width="2.85546875" style="1" customWidth="1"/>
    <col min="6921" max="6921" width="1" style="1" customWidth="1"/>
    <col min="6922" max="6922" width="9.140625" style="1" customWidth="1"/>
    <col min="6923" max="6923" width="12.7109375" style="1" bestFit="1" customWidth="1"/>
    <col min="6924" max="6924" width="9.140625" style="1" customWidth="1"/>
    <col min="6925" max="6925" width="10.85546875" style="1" bestFit="1" customWidth="1"/>
    <col min="6926" max="7168" width="9.140625" style="1"/>
    <col min="7169" max="7169" width="17" style="1" bestFit="1" customWidth="1"/>
    <col min="7170" max="7170" width="2.42578125" style="1" customWidth="1"/>
    <col min="7171" max="7171" width="79.7109375" style="1" customWidth="1"/>
    <col min="7172" max="7174" width="14.5703125" style="1" customWidth="1"/>
    <col min="7175" max="7175" width="11.5703125" style="1" customWidth="1"/>
    <col min="7176" max="7176" width="2.85546875" style="1" customWidth="1"/>
    <col min="7177" max="7177" width="1" style="1" customWidth="1"/>
    <col min="7178" max="7178" width="9.140625" style="1" customWidth="1"/>
    <col min="7179" max="7179" width="12.7109375" style="1" bestFit="1" customWidth="1"/>
    <col min="7180" max="7180" width="9.140625" style="1" customWidth="1"/>
    <col min="7181" max="7181" width="10.85546875" style="1" bestFit="1" customWidth="1"/>
    <col min="7182" max="7424" width="9.140625" style="1"/>
    <col min="7425" max="7425" width="17" style="1" bestFit="1" customWidth="1"/>
    <col min="7426" max="7426" width="2.42578125" style="1" customWidth="1"/>
    <col min="7427" max="7427" width="79.7109375" style="1" customWidth="1"/>
    <col min="7428" max="7430" width="14.5703125" style="1" customWidth="1"/>
    <col min="7431" max="7431" width="11.5703125" style="1" customWidth="1"/>
    <col min="7432" max="7432" width="2.85546875" style="1" customWidth="1"/>
    <col min="7433" max="7433" width="1" style="1" customWidth="1"/>
    <col min="7434" max="7434" width="9.140625" style="1" customWidth="1"/>
    <col min="7435" max="7435" width="12.7109375" style="1" bestFit="1" customWidth="1"/>
    <col min="7436" max="7436" width="9.140625" style="1" customWidth="1"/>
    <col min="7437" max="7437" width="10.85546875" style="1" bestFit="1" customWidth="1"/>
    <col min="7438" max="7680" width="9.140625" style="1"/>
    <col min="7681" max="7681" width="17" style="1" bestFit="1" customWidth="1"/>
    <col min="7682" max="7682" width="2.42578125" style="1" customWidth="1"/>
    <col min="7683" max="7683" width="79.7109375" style="1" customWidth="1"/>
    <col min="7684" max="7686" width="14.5703125" style="1" customWidth="1"/>
    <col min="7687" max="7687" width="11.5703125" style="1" customWidth="1"/>
    <col min="7688" max="7688" width="2.85546875" style="1" customWidth="1"/>
    <col min="7689" max="7689" width="1" style="1" customWidth="1"/>
    <col min="7690" max="7690" width="9.140625" style="1" customWidth="1"/>
    <col min="7691" max="7691" width="12.7109375" style="1" bestFit="1" customWidth="1"/>
    <col min="7692" max="7692" width="9.140625" style="1" customWidth="1"/>
    <col min="7693" max="7693" width="10.85546875" style="1" bestFit="1" customWidth="1"/>
    <col min="7694" max="7936" width="9.140625" style="1"/>
    <col min="7937" max="7937" width="17" style="1" bestFit="1" customWidth="1"/>
    <col min="7938" max="7938" width="2.42578125" style="1" customWidth="1"/>
    <col min="7939" max="7939" width="79.7109375" style="1" customWidth="1"/>
    <col min="7940" max="7942" width="14.5703125" style="1" customWidth="1"/>
    <col min="7943" max="7943" width="11.5703125" style="1" customWidth="1"/>
    <col min="7944" max="7944" width="2.85546875" style="1" customWidth="1"/>
    <col min="7945" max="7945" width="1" style="1" customWidth="1"/>
    <col min="7946" max="7946" width="9.140625" style="1" customWidth="1"/>
    <col min="7947" max="7947" width="12.7109375" style="1" bestFit="1" customWidth="1"/>
    <col min="7948" max="7948" width="9.140625" style="1" customWidth="1"/>
    <col min="7949" max="7949" width="10.85546875" style="1" bestFit="1" customWidth="1"/>
    <col min="7950" max="8192" width="9.140625" style="1"/>
    <col min="8193" max="8193" width="17" style="1" bestFit="1" customWidth="1"/>
    <col min="8194" max="8194" width="2.42578125" style="1" customWidth="1"/>
    <col min="8195" max="8195" width="79.7109375" style="1" customWidth="1"/>
    <col min="8196" max="8198" width="14.5703125" style="1" customWidth="1"/>
    <col min="8199" max="8199" width="11.5703125" style="1" customWidth="1"/>
    <col min="8200" max="8200" width="2.85546875" style="1" customWidth="1"/>
    <col min="8201" max="8201" width="1" style="1" customWidth="1"/>
    <col min="8202" max="8202" width="9.140625" style="1" customWidth="1"/>
    <col min="8203" max="8203" width="12.7109375" style="1" bestFit="1" customWidth="1"/>
    <col min="8204" max="8204" width="9.140625" style="1" customWidth="1"/>
    <col min="8205" max="8205" width="10.85546875" style="1" bestFit="1" customWidth="1"/>
    <col min="8206" max="8448" width="9.140625" style="1"/>
    <col min="8449" max="8449" width="17" style="1" bestFit="1" customWidth="1"/>
    <col min="8450" max="8450" width="2.42578125" style="1" customWidth="1"/>
    <col min="8451" max="8451" width="79.7109375" style="1" customWidth="1"/>
    <col min="8452" max="8454" width="14.5703125" style="1" customWidth="1"/>
    <col min="8455" max="8455" width="11.5703125" style="1" customWidth="1"/>
    <col min="8456" max="8456" width="2.85546875" style="1" customWidth="1"/>
    <col min="8457" max="8457" width="1" style="1" customWidth="1"/>
    <col min="8458" max="8458" width="9.140625" style="1" customWidth="1"/>
    <col min="8459" max="8459" width="12.7109375" style="1" bestFit="1" customWidth="1"/>
    <col min="8460" max="8460" width="9.140625" style="1" customWidth="1"/>
    <col min="8461" max="8461" width="10.85546875" style="1" bestFit="1" customWidth="1"/>
    <col min="8462" max="8704" width="9.140625" style="1"/>
    <col min="8705" max="8705" width="17" style="1" bestFit="1" customWidth="1"/>
    <col min="8706" max="8706" width="2.42578125" style="1" customWidth="1"/>
    <col min="8707" max="8707" width="79.7109375" style="1" customWidth="1"/>
    <col min="8708" max="8710" width="14.5703125" style="1" customWidth="1"/>
    <col min="8711" max="8711" width="11.5703125" style="1" customWidth="1"/>
    <col min="8712" max="8712" width="2.85546875" style="1" customWidth="1"/>
    <col min="8713" max="8713" width="1" style="1" customWidth="1"/>
    <col min="8714" max="8714" width="9.140625" style="1" customWidth="1"/>
    <col min="8715" max="8715" width="12.7109375" style="1" bestFit="1" customWidth="1"/>
    <col min="8716" max="8716" width="9.140625" style="1" customWidth="1"/>
    <col min="8717" max="8717" width="10.85546875" style="1" bestFit="1" customWidth="1"/>
    <col min="8718" max="8960" width="9.140625" style="1"/>
    <col min="8961" max="8961" width="17" style="1" bestFit="1" customWidth="1"/>
    <col min="8962" max="8962" width="2.42578125" style="1" customWidth="1"/>
    <col min="8963" max="8963" width="79.7109375" style="1" customWidth="1"/>
    <col min="8964" max="8966" width="14.5703125" style="1" customWidth="1"/>
    <col min="8967" max="8967" width="11.5703125" style="1" customWidth="1"/>
    <col min="8968" max="8968" width="2.85546875" style="1" customWidth="1"/>
    <col min="8969" max="8969" width="1" style="1" customWidth="1"/>
    <col min="8970" max="8970" width="9.140625" style="1" customWidth="1"/>
    <col min="8971" max="8971" width="12.7109375" style="1" bestFit="1" customWidth="1"/>
    <col min="8972" max="8972" width="9.140625" style="1" customWidth="1"/>
    <col min="8973" max="8973" width="10.85546875" style="1" bestFit="1" customWidth="1"/>
    <col min="8974" max="9216" width="9.140625" style="1"/>
    <col min="9217" max="9217" width="17" style="1" bestFit="1" customWidth="1"/>
    <col min="9218" max="9218" width="2.42578125" style="1" customWidth="1"/>
    <col min="9219" max="9219" width="79.7109375" style="1" customWidth="1"/>
    <col min="9220" max="9222" width="14.5703125" style="1" customWidth="1"/>
    <col min="9223" max="9223" width="11.5703125" style="1" customWidth="1"/>
    <col min="9224" max="9224" width="2.85546875" style="1" customWidth="1"/>
    <col min="9225" max="9225" width="1" style="1" customWidth="1"/>
    <col min="9226" max="9226" width="9.140625" style="1" customWidth="1"/>
    <col min="9227" max="9227" width="12.7109375" style="1" bestFit="1" customWidth="1"/>
    <col min="9228" max="9228" width="9.140625" style="1" customWidth="1"/>
    <col min="9229" max="9229" width="10.85546875" style="1" bestFit="1" customWidth="1"/>
    <col min="9230" max="9472" width="9.140625" style="1"/>
    <col min="9473" max="9473" width="17" style="1" bestFit="1" customWidth="1"/>
    <col min="9474" max="9474" width="2.42578125" style="1" customWidth="1"/>
    <col min="9475" max="9475" width="79.7109375" style="1" customWidth="1"/>
    <col min="9476" max="9478" width="14.5703125" style="1" customWidth="1"/>
    <col min="9479" max="9479" width="11.5703125" style="1" customWidth="1"/>
    <col min="9480" max="9480" width="2.85546875" style="1" customWidth="1"/>
    <col min="9481" max="9481" width="1" style="1" customWidth="1"/>
    <col min="9482" max="9482" width="9.140625" style="1" customWidth="1"/>
    <col min="9483" max="9483" width="12.7109375" style="1" bestFit="1" customWidth="1"/>
    <col min="9484" max="9484" width="9.140625" style="1" customWidth="1"/>
    <col min="9485" max="9485" width="10.85546875" style="1" bestFit="1" customWidth="1"/>
    <col min="9486" max="9728" width="9.140625" style="1"/>
    <col min="9729" max="9729" width="17" style="1" bestFit="1" customWidth="1"/>
    <col min="9730" max="9730" width="2.42578125" style="1" customWidth="1"/>
    <col min="9731" max="9731" width="79.7109375" style="1" customWidth="1"/>
    <col min="9732" max="9734" width="14.5703125" style="1" customWidth="1"/>
    <col min="9735" max="9735" width="11.5703125" style="1" customWidth="1"/>
    <col min="9736" max="9736" width="2.85546875" style="1" customWidth="1"/>
    <col min="9737" max="9737" width="1" style="1" customWidth="1"/>
    <col min="9738" max="9738" width="9.140625" style="1" customWidth="1"/>
    <col min="9739" max="9739" width="12.7109375" style="1" bestFit="1" customWidth="1"/>
    <col min="9740" max="9740" width="9.140625" style="1" customWidth="1"/>
    <col min="9741" max="9741" width="10.85546875" style="1" bestFit="1" customWidth="1"/>
    <col min="9742" max="9984" width="9.140625" style="1"/>
    <col min="9985" max="9985" width="17" style="1" bestFit="1" customWidth="1"/>
    <col min="9986" max="9986" width="2.42578125" style="1" customWidth="1"/>
    <col min="9987" max="9987" width="79.7109375" style="1" customWidth="1"/>
    <col min="9988" max="9990" width="14.5703125" style="1" customWidth="1"/>
    <col min="9991" max="9991" width="11.5703125" style="1" customWidth="1"/>
    <col min="9992" max="9992" width="2.85546875" style="1" customWidth="1"/>
    <col min="9993" max="9993" width="1" style="1" customWidth="1"/>
    <col min="9994" max="9994" width="9.140625" style="1" customWidth="1"/>
    <col min="9995" max="9995" width="12.7109375" style="1" bestFit="1" customWidth="1"/>
    <col min="9996" max="9996" width="9.140625" style="1" customWidth="1"/>
    <col min="9997" max="9997" width="10.85546875" style="1" bestFit="1" customWidth="1"/>
    <col min="9998" max="10240" width="9.140625" style="1"/>
    <col min="10241" max="10241" width="17" style="1" bestFit="1" customWidth="1"/>
    <col min="10242" max="10242" width="2.42578125" style="1" customWidth="1"/>
    <col min="10243" max="10243" width="79.7109375" style="1" customWidth="1"/>
    <col min="10244" max="10246" width="14.5703125" style="1" customWidth="1"/>
    <col min="10247" max="10247" width="11.5703125" style="1" customWidth="1"/>
    <col min="10248" max="10248" width="2.85546875" style="1" customWidth="1"/>
    <col min="10249" max="10249" width="1" style="1" customWidth="1"/>
    <col min="10250" max="10250" width="9.140625" style="1" customWidth="1"/>
    <col min="10251" max="10251" width="12.7109375" style="1" bestFit="1" customWidth="1"/>
    <col min="10252" max="10252" width="9.140625" style="1" customWidth="1"/>
    <col min="10253" max="10253" width="10.85546875" style="1" bestFit="1" customWidth="1"/>
    <col min="10254" max="10496" width="9.140625" style="1"/>
    <col min="10497" max="10497" width="17" style="1" bestFit="1" customWidth="1"/>
    <col min="10498" max="10498" width="2.42578125" style="1" customWidth="1"/>
    <col min="10499" max="10499" width="79.7109375" style="1" customWidth="1"/>
    <col min="10500" max="10502" width="14.5703125" style="1" customWidth="1"/>
    <col min="10503" max="10503" width="11.5703125" style="1" customWidth="1"/>
    <col min="10504" max="10504" width="2.85546875" style="1" customWidth="1"/>
    <col min="10505" max="10505" width="1" style="1" customWidth="1"/>
    <col min="10506" max="10506" width="9.140625" style="1" customWidth="1"/>
    <col min="10507" max="10507" width="12.7109375" style="1" bestFit="1" customWidth="1"/>
    <col min="10508" max="10508" width="9.140625" style="1" customWidth="1"/>
    <col min="10509" max="10509" width="10.85546875" style="1" bestFit="1" customWidth="1"/>
    <col min="10510" max="10752" width="9.140625" style="1"/>
    <col min="10753" max="10753" width="17" style="1" bestFit="1" customWidth="1"/>
    <col min="10754" max="10754" width="2.42578125" style="1" customWidth="1"/>
    <col min="10755" max="10755" width="79.7109375" style="1" customWidth="1"/>
    <col min="10756" max="10758" width="14.5703125" style="1" customWidth="1"/>
    <col min="10759" max="10759" width="11.5703125" style="1" customWidth="1"/>
    <col min="10760" max="10760" width="2.85546875" style="1" customWidth="1"/>
    <col min="10761" max="10761" width="1" style="1" customWidth="1"/>
    <col min="10762" max="10762" width="9.140625" style="1" customWidth="1"/>
    <col min="10763" max="10763" width="12.7109375" style="1" bestFit="1" customWidth="1"/>
    <col min="10764" max="10764" width="9.140625" style="1" customWidth="1"/>
    <col min="10765" max="10765" width="10.85546875" style="1" bestFit="1" customWidth="1"/>
    <col min="10766" max="11008" width="9.140625" style="1"/>
    <col min="11009" max="11009" width="17" style="1" bestFit="1" customWidth="1"/>
    <col min="11010" max="11010" width="2.42578125" style="1" customWidth="1"/>
    <col min="11011" max="11011" width="79.7109375" style="1" customWidth="1"/>
    <col min="11012" max="11014" width="14.5703125" style="1" customWidth="1"/>
    <col min="11015" max="11015" width="11.5703125" style="1" customWidth="1"/>
    <col min="11016" max="11016" width="2.85546875" style="1" customWidth="1"/>
    <col min="11017" max="11017" width="1" style="1" customWidth="1"/>
    <col min="11018" max="11018" width="9.140625" style="1" customWidth="1"/>
    <col min="11019" max="11019" width="12.7109375" style="1" bestFit="1" customWidth="1"/>
    <col min="11020" max="11020" width="9.140625" style="1" customWidth="1"/>
    <col min="11021" max="11021" width="10.85546875" style="1" bestFit="1" customWidth="1"/>
    <col min="11022" max="11264" width="9.140625" style="1"/>
    <col min="11265" max="11265" width="17" style="1" bestFit="1" customWidth="1"/>
    <col min="11266" max="11266" width="2.42578125" style="1" customWidth="1"/>
    <col min="11267" max="11267" width="79.7109375" style="1" customWidth="1"/>
    <col min="11268" max="11270" width="14.5703125" style="1" customWidth="1"/>
    <col min="11271" max="11271" width="11.5703125" style="1" customWidth="1"/>
    <col min="11272" max="11272" width="2.85546875" style="1" customWidth="1"/>
    <col min="11273" max="11273" width="1" style="1" customWidth="1"/>
    <col min="11274" max="11274" width="9.140625" style="1" customWidth="1"/>
    <col min="11275" max="11275" width="12.7109375" style="1" bestFit="1" customWidth="1"/>
    <col min="11276" max="11276" width="9.140625" style="1" customWidth="1"/>
    <col min="11277" max="11277" width="10.85546875" style="1" bestFit="1" customWidth="1"/>
    <col min="11278" max="11520" width="9.140625" style="1"/>
    <col min="11521" max="11521" width="17" style="1" bestFit="1" customWidth="1"/>
    <col min="11522" max="11522" width="2.42578125" style="1" customWidth="1"/>
    <col min="11523" max="11523" width="79.7109375" style="1" customWidth="1"/>
    <col min="11524" max="11526" width="14.5703125" style="1" customWidth="1"/>
    <col min="11527" max="11527" width="11.5703125" style="1" customWidth="1"/>
    <col min="11528" max="11528" width="2.85546875" style="1" customWidth="1"/>
    <col min="11529" max="11529" width="1" style="1" customWidth="1"/>
    <col min="11530" max="11530" width="9.140625" style="1" customWidth="1"/>
    <col min="11531" max="11531" width="12.7109375" style="1" bestFit="1" customWidth="1"/>
    <col min="11532" max="11532" width="9.140625" style="1" customWidth="1"/>
    <col min="11533" max="11533" width="10.85546875" style="1" bestFit="1" customWidth="1"/>
    <col min="11534" max="11776" width="9.140625" style="1"/>
    <col min="11777" max="11777" width="17" style="1" bestFit="1" customWidth="1"/>
    <col min="11778" max="11778" width="2.42578125" style="1" customWidth="1"/>
    <col min="11779" max="11779" width="79.7109375" style="1" customWidth="1"/>
    <col min="11780" max="11782" width="14.5703125" style="1" customWidth="1"/>
    <col min="11783" max="11783" width="11.5703125" style="1" customWidth="1"/>
    <col min="11784" max="11784" width="2.85546875" style="1" customWidth="1"/>
    <col min="11785" max="11785" width="1" style="1" customWidth="1"/>
    <col min="11786" max="11786" width="9.140625" style="1" customWidth="1"/>
    <col min="11787" max="11787" width="12.7109375" style="1" bestFit="1" customWidth="1"/>
    <col min="11788" max="11788" width="9.140625" style="1" customWidth="1"/>
    <col min="11789" max="11789" width="10.85546875" style="1" bestFit="1" customWidth="1"/>
    <col min="11790" max="12032" width="9.140625" style="1"/>
    <col min="12033" max="12033" width="17" style="1" bestFit="1" customWidth="1"/>
    <col min="12034" max="12034" width="2.42578125" style="1" customWidth="1"/>
    <col min="12035" max="12035" width="79.7109375" style="1" customWidth="1"/>
    <col min="12036" max="12038" width="14.5703125" style="1" customWidth="1"/>
    <col min="12039" max="12039" width="11.5703125" style="1" customWidth="1"/>
    <col min="12040" max="12040" width="2.85546875" style="1" customWidth="1"/>
    <col min="12041" max="12041" width="1" style="1" customWidth="1"/>
    <col min="12042" max="12042" width="9.140625" style="1" customWidth="1"/>
    <col min="12043" max="12043" width="12.7109375" style="1" bestFit="1" customWidth="1"/>
    <col min="12044" max="12044" width="9.140625" style="1" customWidth="1"/>
    <col min="12045" max="12045" width="10.85546875" style="1" bestFit="1" customWidth="1"/>
    <col min="12046" max="12288" width="9.140625" style="1"/>
    <col min="12289" max="12289" width="17" style="1" bestFit="1" customWidth="1"/>
    <col min="12290" max="12290" width="2.42578125" style="1" customWidth="1"/>
    <col min="12291" max="12291" width="79.7109375" style="1" customWidth="1"/>
    <col min="12292" max="12294" width="14.5703125" style="1" customWidth="1"/>
    <col min="12295" max="12295" width="11.5703125" style="1" customWidth="1"/>
    <col min="12296" max="12296" width="2.85546875" style="1" customWidth="1"/>
    <col min="12297" max="12297" width="1" style="1" customWidth="1"/>
    <col min="12298" max="12298" width="9.140625" style="1" customWidth="1"/>
    <col min="12299" max="12299" width="12.7109375" style="1" bestFit="1" customWidth="1"/>
    <col min="12300" max="12300" width="9.140625" style="1" customWidth="1"/>
    <col min="12301" max="12301" width="10.85546875" style="1" bestFit="1" customWidth="1"/>
    <col min="12302" max="12544" width="9.140625" style="1"/>
    <col min="12545" max="12545" width="17" style="1" bestFit="1" customWidth="1"/>
    <col min="12546" max="12546" width="2.42578125" style="1" customWidth="1"/>
    <col min="12547" max="12547" width="79.7109375" style="1" customWidth="1"/>
    <col min="12548" max="12550" width="14.5703125" style="1" customWidth="1"/>
    <col min="12551" max="12551" width="11.5703125" style="1" customWidth="1"/>
    <col min="12552" max="12552" width="2.85546875" style="1" customWidth="1"/>
    <col min="12553" max="12553" width="1" style="1" customWidth="1"/>
    <col min="12554" max="12554" width="9.140625" style="1" customWidth="1"/>
    <col min="12555" max="12555" width="12.7109375" style="1" bestFit="1" customWidth="1"/>
    <col min="12556" max="12556" width="9.140625" style="1" customWidth="1"/>
    <col min="12557" max="12557" width="10.85546875" style="1" bestFit="1" customWidth="1"/>
    <col min="12558" max="12800" width="9.140625" style="1"/>
    <col min="12801" max="12801" width="17" style="1" bestFit="1" customWidth="1"/>
    <col min="12802" max="12802" width="2.42578125" style="1" customWidth="1"/>
    <col min="12803" max="12803" width="79.7109375" style="1" customWidth="1"/>
    <col min="12804" max="12806" width="14.5703125" style="1" customWidth="1"/>
    <col min="12807" max="12807" width="11.5703125" style="1" customWidth="1"/>
    <col min="12808" max="12808" width="2.85546875" style="1" customWidth="1"/>
    <col min="12809" max="12809" width="1" style="1" customWidth="1"/>
    <col min="12810" max="12810" width="9.140625" style="1" customWidth="1"/>
    <col min="12811" max="12811" width="12.7109375" style="1" bestFit="1" customWidth="1"/>
    <col min="12812" max="12812" width="9.140625" style="1" customWidth="1"/>
    <col min="12813" max="12813" width="10.85546875" style="1" bestFit="1" customWidth="1"/>
    <col min="12814" max="13056" width="9.140625" style="1"/>
    <col min="13057" max="13057" width="17" style="1" bestFit="1" customWidth="1"/>
    <col min="13058" max="13058" width="2.42578125" style="1" customWidth="1"/>
    <col min="13059" max="13059" width="79.7109375" style="1" customWidth="1"/>
    <col min="13060" max="13062" width="14.5703125" style="1" customWidth="1"/>
    <col min="13063" max="13063" width="11.5703125" style="1" customWidth="1"/>
    <col min="13064" max="13064" width="2.85546875" style="1" customWidth="1"/>
    <col min="13065" max="13065" width="1" style="1" customWidth="1"/>
    <col min="13066" max="13066" width="9.140625" style="1" customWidth="1"/>
    <col min="13067" max="13067" width="12.7109375" style="1" bestFit="1" customWidth="1"/>
    <col min="13068" max="13068" width="9.140625" style="1" customWidth="1"/>
    <col min="13069" max="13069" width="10.85546875" style="1" bestFit="1" customWidth="1"/>
    <col min="13070" max="13312" width="9.140625" style="1"/>
    <col min="13313" max="13313" width="17" style="1" bestFit="1" customWidth="1"/>
    <col min="13314" max="13314" width="2.42578125" style="1" customWidth="1"/>
    <col min="13315" max="13315" width="79.7109375" style="1" customWidth="1"/>
    <col min="13316" max="13318" width="14.5703125" style="1" customWidth="1"/>
    <col min="13319" max="13319" width="11.5703125" style="1" customWidth="1"/>
    <col min="13320" max="13320" width="2.85546875" style="1" customWidth="1"/>
    <col min="13321" max="13321" width="1" style="1" customWidth="1"/>
    <col min="13322" max="13322" width="9.140625" style="1" customWidth="1"/>
    <col min="13323" max="13323" width="12.7109375" style="1" bestFit="1" customWidth="1"/>
    <col min="13324" max="13324" width="9.140625" style="1" customWidth="1"/>
    <col min="13325" max="13325" width="10.85546875" style="1" bestFit="1" customWidth="1"/>
    <col min="13326" max="13568" width="9.140625" style="1"/>
    <col min="13569" max="13569" width="17" style="1" bestFit="1" customWidth="1"/>
    <col min="13570" max="13570" width="2.42578125" style="1" customWidth="1"/>
    <col min="13571" max="13571" width="79.7109375" style="1" customWidth="1"/>
    <col min="13572" max="13574" width="14.5703125" style="1" customWidth="1"/>
    <col min="13575" max="13575" width="11.5703125" style="1" customWidth="1"/>
    <col min="13576" max="13576" width="2.85546875" style="1" customWidth="1"/>
    <col min="13577" max="13577" width="1" style="1" customWidth="1"/>
    <col min="13578" max="13578" width="9.140625" style="1" customWidth="1"/>
    <col min="13579" max="13579" width="12.7109375" style="1" bestFit="1" customWidth="1"/>
    <col min="13580" max="13580" width="9.140625" style="1" customWidth="1"/>
    <col min="13581" max="13581" width="10.85546875" style="1" bestFit="1" customWidth="1"/>
    <col min="13582" max="13824" width="9.140625" style="1"/>
    <col min="13825" max="13825" width="17" style="1" bestFit="1" customWidth="1"/>
    <col min="13826" max="13826" width="2.42578125" style="1" customWidth="1"/>
    <col min="13827" max="13827" width="79.7109375" style="1" customWidth="1"/>
    <col min="13828" max="13830" width="14.5703125" style="1" customWidth="1"/>
    <col min="13831" max="13831" width="11.5703125" style="1" customWidth="1"/>
    <col min="13832" max="13832" width="2.85546875" style="1" customWidth="1"/>
    <col min="13833" max="13833" width="1" style="1" customWidth="1"/>
    <col min="13834" max="13834" width="9.140625" style="1" customWidth="1"/>
    <col min="13835" max="13835" width="12.7109375" style="1" bestFit="1" customWidth="1"/>
    <col min="13836" max="13836" width="9.140625" style="1" customWidth="1"/>
    <col min="13837" max="13837" width="10.85546875" style="1" bestFit="1" customWidth="1"/>
    <col min="13838" max="14080" width="9.140625" style="1"/>
    <col min="14081" max="14081" width="17" style="1" bestFit="1" customWidth="1"/>
    <col min="14082" max="14082" width="2.42578125" style="1" customWidth="1"/>
    <col min="14083" max="14083" width="79.7109375" style="1" customWidth="1"/>
    <col min="14084" max="14086" width="14.5703125" style="1" customWidth="1"/>
    <col min="14087" max="14087" width="11.5703125" style="1" customWidth="1"/>
    <col min="14088" max="14088" width="2.85546875" style="1" customWidth="1"/>
    <col min="14089" max="14089" width="1" style="1" customWidth="1"/>
    <col min="14090" max="14090" width="9.140625" style="1" customWidth="1"/>
    <col min="14091" max="14091" width="12.7109375" style="1" bestFit="1" customWidth="1"/>
    <col min="14092" max="14092" width="9.140625" style="1" customWidth="1"/>
    <col min="14093" max="14093" width="10.85546875" style="1" bestFit="1" customWidth="1"/>
    <col min="14094" max="14336" width="9.140625" style="1"/>
    <col min="14337" max="14337" width="17" style="1" bestFit="1" customWidth="1"/>
    <col min="14338" max="14338" width="2.42578125" style="1" customWidth="1"/>
    <col min="14339" max="14339" width="79.7109375" style="1" customWidth="1"/>
    <col min="14340" max="14342" width="14.5703125" style="1" customWidth="1"/>
    <col min="14343" max="14343" width="11.5703125" style="1" customWidth="1"/>
    <col min="14344" max="14344" width="2.85546875" style="1" customWidth="1"/>
    <col min="14345" max="14345" width="1" style="1" customWidth="1"/>
    <col min="14346" max="14346" width="9.140625" style="1" customWidth="1"/>
    <col min="14347" max="14347" width="12.7109375" style="1" bestFit="1" customWidth="1"/>
    <col min="14348" max="14348" width="9.140625" style="1" customWidth="1"/>
    <col min="14349" max="14349" width="10.85546875" style="1" bestFit="1" customWidth="1"/>
    <col min="14350" max="14592" width="9.140625" style="1"/>
    <col min="14593" max="14593" width="17" style="1" bestFit="1" customWidth="1"/>
    <col min="14594" max="14594" width="2.42578125" style="1" customWidth="1"/>
    <col min="14595" max="14595" width="79.7109375" style="1" customWidth="1"/>
    <col min="14596" max="14598" width="14.5703125" style="1" customWidth="1"/>
    <col min="14599" max="14599" width="11.5703125" style="1" customWidth="1"/>
    <col min="14600" max="14600" width="2.85546875" style="1" customWidth="1"/>
    <col min="14601" max="14601" width="1" style="1" customWidth="1"/>
    <col min="14602" max="14602" width="9.140625" style="1" customWidth="1"/>
    <col min="14603" max="14603" width="12.7109375" style="1" bestFit="1" customWidth="1"/>
    <col min="14604" max="14604" width="9.140625" style="1" customWidth="1"/>
    <col min="14605" max="14605" width="10.85546875" style="1" bestFit="1" customWidth="1"/>
    <col min="14606" max="14848" width="9.140625" style="1"/>
    <col min="14849" max="14849" width="17" style="1" bestFit="1" customWidth="1"/>
    <col min="14850" max="14850" width="2.42578125" style="1" customWidth="1"/>
    <col min="14851" max="14851" width="79.7109375" style="1" customWidth="1"/>
    <col min="14852" max="14854" width="14.5703125" style="1" customWidth="1"/>
    <col min="14855" max="14855" width="11.5703125" style="1" customWidth="1"/>
    <col min="14856" max="14856" width="2.85546875" style="1" customWidth="1"/>
    <col min="14857" max="14857" width="1" style="1" customWidth="1"/>
    <col min="14858" max="14858" width="9.140625" style="1" customWidth="1"/>
    <col min="14859" max="14859" width="12.7109375" style="1" bestFit="1" customWidth="1"/>
    <col min="14860" max="14860" width="9.140625" style="1" customWidth="1"/>
    <col min="14861" max="14861" width="10.85546875" style="1" bestFit="1" customWidth="1"/>
    <col min="14862" max="15104" width="9.140625" style="1"/>
    <col min="15105" max="15105" width="17" style="1" bestFit="1" customWidth="1"/>
    <col min="15106" max="15106" width="2.42578125" style="1" customWidth="1"/>
    <col min="15107" max="15107" width="79.7109375" style="1" customWidth="1"/>
    <col min="15108" max="15110" width="14.5703125" style="1" customWidth="1"/>
    <col min="15111" max="15111" width="11.5703125" style="1" customWidth="1"/>
    <col min="15112" max="15112" width="2.85546875" style="1" customWidth="1"/>
    <col min="15113" max="15113" width="1" style="1" customWidth="1"/>
    <col min="15114" max="15114" width="9.140625" style="1" customWidth="1"/>
    <col min="15115" max="15115" width="12.7109375" style="1" bestFit="1" customWidth="1"/>
    <col min="15116" max="15116" width="9.140625" style="1" customWidth="1"/>
    <col min="15117" max="15117" width="10.85546875" style="1" bestFit="1" customWidth="1"/>
    <col min="15118" max="15360" width="9.140625" style="1"/>
    <col min="15361" max="15361" width="17" style="1" bestFit="1" customWidth="1"/>
    <col min="15362" max="15362" width="2.42578125" style="1" customWidth="1"/>
    <col min="15363" max="15363" width="79.7109375" style="1" customWidth="1"/>
    <col min="15364" max="15366" width="14.5703125" style="1" customWidth="1"/>
    <col min="15367" max="15367" width="11.5703125" style="1" customWidth="1"/>
    <col min="15368" max="15368" width="2.85546875" style="1" customWidth="1"/>
    <col min="15369" max="15369" width="1" style="1" customWidth="1"/>
    <col min="15370" max="15370" width="9.140625" style="1" customWidth="1"/>
    <col min="15371" max="15371" width="12.7109375" style="1" bestFit="1" customWidth="1"/>
    <col min="15372" max="15372" width="9.140625" style="1" customWidth="1"/>
    <col min="15373" max="15373" width="10.85546875" style="1" bestFit="1" customWidth="1"/>
    <col min="15374" max="15616" width="9.140625" style="1"/>
    <col min="15617" max="15617" width="17" style="1" bestFit="1" customWidth="1"/>
    <col min="15618" max="15618" width="2.42578125" style="1" customWidth="1"/>
    <col min="15619" max="15619" width="79.7109375" style="1" customWidth="1"/>
    <col min="15620" max="15622" width="14.5703125" style="1" customWidth="1"/>
    <col min="15623" max="15623" width="11.5703125" style="1" customWidth="1"/>
    <col min="15624" max="15624" width="2.85546875" style="1" customWidth="1"/>
    <col min="15625" max="15625" width="1" style="1" customWidth="1"/>
    <col min="15626" max="15626" width="9.140625" style="1" customWidth="1"/>
    <col min="15627" max="15627" width="12.7109375" style="1" bestFit="1" customWidth="1"/>
    <col min="15628" max="15628" width="9.140625" style="1" customWidth="1"/>
    <col min="15629" max="15629" width="10.85546875" style="1" bestFit="1" customWidth="1"/>
    <col min="15630" max="15872" width="9.140625" style="1"/>
    <col min="15873" max="15873" width="17" style="1" bestFit="1" customWidth="1"/>
    <col min="15874" max="15874" width="2.42578125" style="1" customWidth="1"/>
    <col min="15875" max="15875" width="79.7109375" style="1" customWidth="1"/>
    <col min="15876" max="15878" width="14.5703125" style="1" customWidth="1"/>
    <col min="15879" max="15879" width="11.5703125" style="1" customWidth="1"/>
    <col min="15880" max="15880" width="2.85546875" style="1" customWidth="1"/>
    <col min="15881" max="15881" width="1" style="1" customWidth="1"/>
    <col min="15882" max="15882" width="9.140625" style="1" customWidth="1"/>
    <col min="15883" max="15883" width="12.7109375" style="1" bestFit="1" customWidth="1"/>
    <col min="15884" max="15884" width="9.140625" style="1" customWidth="1"/>
    <col min="15885" max="15885" width="10.85546875" style="1" bestFit="1" customWidth="1"/>
    <col min="15886" max="16128" width="9.140625" style="1"/>
    <col min="16129" max="16129" width="17" style="1" bestFit="1" customWidth="1"/>
    <col min="16130" max="16130" width="2.42578125" style="1" customWidth="1"/>
    <col min="16131" max="16131" width="79.7109375" style="1" customWidth="1"/>
    <col min="16132" max="16134" width="14.5703125" style="1" customWidth="1"/>
    <col min="16135" max="16135" width="11.5703125" style="1" customWidth="1"/>
    <col min="16136" max="16136" width="2.85546875" style="1" customWidth="1"/>
    <col min="16137" max="16137" width="1" style="1" customWidth="1"/>
    <col min="16138" max="16138" width="9.140625" style="1" customWidth="1"/>
    <col min="16139" max="16139" width="12.7109375" style="1" bestFit="1" customWidth="1"/>
    <col min="16140" max="16140" width="9.140625" style="1" customWidth="1"/>
    <col min="16141" max="16141" width="10.85546875" style="1" bestFit="1" customWidth="1"/>
    <col min="16142" max="16384" width="9.140625" style="1"/>
  </cols>
  <sheetData>
    <row r="1" spans="1:22" ht="19.350000000000001" customHeight="1" x14ac:dyDescent="0.25">
      <c r="A1" s="192"/>
      <c r="B1" s="192"/>
      <c r="C1" s="192"/>
      <c r="D1" s="192"/>
      <c r="E1" s="192"/>
      <c r="F1" s="192"/>
      <c r="G1" s="192"/>
      <c r="H1" s="192"/>
      <c r="I1" s="192"/>
    </row>
    <row r="2" spans="1:22" ht="46.5" customHeight="1" x14ac:dyDescent="0.25">
      <c r="A2" s="192"/>
    </row>
    <row r="3" spans="1:22" ht="5.0999999999999996" customHeight="1" x14ac:dyDescent="0.25"/>
    <row r="4" spans="1:22" ht="17.100000000000001" customHeight="1" x14ac:dyDescent="0.25">
      <c r="A4" s="2" t="s">
        <v>0</v>
      </c>
      <c r="B4" s="191" t="s">
        <v>1</v>
      </c>
      <c r="C4" s="192"/>
      <c r="D4" s="192"/>
      <c r="E4" s="192"/>
      <c r="F4" s="192"/>
      <c r="G4" s="192"/>
    </row>
    <row r="5" spans="1:22" ht="17.100000000000001" customHeight="1" x14ac:dyDescent="0.25">
      <c r="A5" s="2" t="s">
        <v>2</v>
      </c>
      <c r="B5" s="191" t="s">
        <v>3</v>
      </c>
      <c r="C5" s="192"/>
      <c r="D5" s="192"/>
      <c r="E5" s="192"/>
      <c r="F5" s="192"/>
      <c r="G5" s="192"/>
    </row>
    <row r="6" spans="1:22" ht="17.100000000000001" customHeight="1" x14ac:dyDescent="0.25">
      <c r="A6" s="2" t="s">
        <v>4</v>
      </c>
      <c r="B6" s="194" t="s">
        <v>1145</v>
      </c>
      <c r="C6" s="194"/>
      <c r="D6" s="194"/>
      <c r="E6" s="194"/>
      <c r="F6" s="194"/>
      <c r="G6" s="194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409.6" hidden="1" customHeight="1" x14ac:dyDescent="0.25"/>
    <row r="8" spans="1:22" ht="0.95" customHeight="1" x14ac:dyDescent="0.25">
      <c r="A8" s="1" t="s">
        <v>5</v>
      </c>
      <c r="B8" s="1" t="s">
        <v>6</v>
      </c>
    </row>
    <row r="9" spans="1:22" x14ac:dyDescent="0.25">
      <c r="A9" s="2"/>
      <c r="B9" s="191"/>
      <c r="C9" s="191"/>
      <c r="D9" s="191"/>
      <c r="E9" s="191"/>
      <c r="F9" s="191"/>
      <c r="G9" s="191"/>
    </row>
    <row r="10" spans="1:22" ht="17.100000000000001" customHeight="1" x14ac:dyDescent="0.25">
      <c r="A10" s="2"/>
      <c r="B10" s="193" t="s">
        <v>7</v>
      </c>
      <c r="C10" s="193"/>
      <c r="D10" s="193"/>
      <c r="E10" s="193"/>
      <c r="F10" s="193"/>
      <c r="G10" s="193"/>
    </row>
    <row r="11" spans="1:22" ht="17.100000000000001" customHeight="1" x14ac:dyDescent="0.25">
      <c r="A11" s="2" t="s">
        <v>8</v>
      </c>
      <c r="B11" s="191" t="s">
        <v>9</v>
      </c>
      <c r="C11" s="192"/>
      <c r="D11" s="192"/>
      <c r="E11" s="192"/>
      <c r="F11" s="192"/>
      <c r="G11" s="192"/>
    </row>
    <row r="12" spans="1:22" ht="21" customHeight="1" x14ac:dyDescent="0.25"/>
    <row r="13" spans="1:22" x14ac:dyDescent="0.25">
      <c r="A13" s="3"/>
      <c r="B13" s="4"/>
      <c r="C13" s="5"/>
      <c r="D13" s="6">
        <f t="shared" ref="D13:F13" si="0">D15+D41+D73+D79+D82+D118+D127+D134+D138+D164+D168</f>
        <v>1275986</v>
      </c>
      <c r="E13" s="6">
        <f t="shared" si="0"/>
        <v>1684291</v>
      </c>
      <c r="F13" s="6">
        <f t="shared" si="0"/>
        <v>1178207</v>
      </c>
      <c r="G13" s="188"/>
      <c r="H13" s="189"/>
    </row>
    <row r="14" spans="1:22" ht="22.5" outlineLevel="1" x14ac:dyDescent="0.25">
      <c r="A14" s="3" t="s">
        <v>10</v>
      </c>
      <c r="B14" s="4"/>
      <c r="C14" s="5" t="s">
        <v>11</v>
      </c>
      <c r="D14" s="6" t="s">
        <v>12</v>
      </c>
      <c r="E14" s="6" t="s">
        <v>13</v>
      </c>
      <c r="F14" s="6" t="s">
        <v>14</v>
      </c>
      <c r="G14" s="188" t="s">
        <v>15</v>
      </c>
      <c r="H14" s="189"/>
      <c r="K14" s="7"/>
      <c r="M14" s="7"/>
      <c r="O14" s="8"/>
    </row>
    <row r="15" spans="1:22" outlineLevel="1" x14ac:dyDescent="0.25">
      <c r="A15" s="3" t="str">
        <f>[1]Ingreso!A2</f>
        <v>EEE.03.00.000.000.000</v>
      </c>
      <c r="B15" s="4"/>
      <c r="C15" s="5" t="str">
        <f>[1]Ingreso!B2</f>
        <v>CxC TRIBUTOS SOBRE EL USO DE BS. Y LA REALIZACION DE ACTIVIDADES</v>
      </c>
      <c r="D15" s="6">
        <f>(+[1]Ingreso!C2)</f>
        <v>0</v>
      </c>
      <c r="E15" s="6">
        <f>([1]Ingreso!D2)</f>
        <v>0</v>
      </c>
      <c r="F15" s="6">
        <f>([1]Ingreso!E2)</f>
        <v>0</v>
      </c>
      <c r="G15" s="188">
        <f>([1]Ingreso!F2)</f>
        <v>0</v>
      </c>
      <c r="H15" s="189"/>
    </row>
    <row r="16" spans="1:22" outlineLevel="1" x14ac:dyDescent="0.25">
      <c r="A16" s="3" t="str">
        <f>[1]Ingreso!A3</f>
        <v>EEE.03.01.000.000.000</v>
      </c>
      <c r="B16" s="4"/>
      <c r="C16" s="5" t="str">
        <f>[1]Ingreso!B3</f>
        <v>PATENTES Y TASAS POR DERECHOS</v>
      </c>
      <c r="D16" s="6">
        <f>([1]Ingreso!C3)</f>
        <v>0</v>
      </c>
      <c r="E16" s="6">
        <f>([1]Ingreso!D3)</f>
        <v>0</v>
      </c>
      <c r="F16" s="6">
        <f>([1]Ingreso!E3)</f>
        <v>0</v>
      </c>
      <c r="G16" s="188">
        <f>([1]Ingreso!F3)</f>
        <v>0</v>
      </c>
      <c r="H16" s="189"/>
    </row>
    <row r="17" spans="1:8" outlineLevel="1" x14ac:dyDescent="0.25">
      <c r="A17" s="3" t="str">
        <f>[1]Ingreso!A4</f>
        <v>EEE.03.01.001.000.000</v>
      </c>
      <c r="B17" s="4"/>
      <c r="C17" s="5" t="str">
        <f>[1]Ingreso!B4</f>
        <v>Patentes Municipales</v>
      </c>
      <c r="D17" s="6">
        <f>([1]Ingreso!C4)</f>
        <v>0</v>
      </c>
      <c r="E17" s="6">
        <f>([1]Ingreso!D4)</f>
        <v>0</v>
      </c>
      <c r="F17" s="6">
        <f>([1]Ingreso!E4)</f>
        <v>0</v>
      </c>
      <c r="G17" s="188">
        <f>([1]Ingreso!F4)</f>
        <v>0</v>
      </c>
      <c r="H17" s="189"/>
    </row>
    <row r="18" spans="1:8" outlineLevel="1" x14ac:dyDescent="0.25">
      <c r="A18" s="3" t="str">
        <f>[1]Ingreso!A5</f>
        <v>EEE.03.01.001.001.000</v>
      </c>
      <c r="B18" s="4"/>
      <c r="C18" s="5" t="str">
        <f>[1]Ingreso!B5</f>
        <v>De Beneficio Municipal</v>
      </c>
      <c r="D18" s="6">
        <f>([1]Ingreso!C5)</f>
        <v>0</v>
      </c>
      <c r="E18" s="6">
        <f>([1]Ingreso!D5)</f>
        <v>0</v>
      </c>
      <c r="F18" s="6">
        <f>([1]Ingreso!E5)</f>
        <v>0</v>
      </c>
      <c r="G18" s="188">
        <f>([1]Ingreso!F5)</f>
        <v>0</v>
      </c>
      <c r="H18" s="189"/>
    </row>
    <row r="19" spans="1:8" outlineLevel="1" x14ac:dyDescent="0.25">
      <c r="A19" s="3" t="str">
        <f>[1]Ingreso!A6</f>
        <v>EEE.03.01.001.002.000</v>
      </c>
      <c r="B19" s="4"/>
      <c r="C19" s="5" t="str">
        <f>[1]Ingreso!B6</f>
        <v>De Beneficio Fondo Común Municipal</v>
      </c>
      <c r="D19" s="6">
        <f>([1]Ingreso!C6)</f>
        <v>0</v>
      </c>
      <c r="E19" s="6">
        <f>([1]Ingreso!D6)</f>
        <v>0</v>
      </c>
      <c r="F19" s="6">
        <f>([1]Ingreso!E6)</f>
        <v>0</v>
      </c>
      <c r="G19" s="188">
        <f>([1]Ingreso!F6)</f>
        <v>0</v>
      </c>
      <c r="H19" s="189"/>
    </row>
    <row r="20" spans="1:8" outlineLevel="1" x14ac:dyDescent="0.25">
      <c r="A20" s="3" t="str">
        <f>[1]Ingreso!A7</f>
        <v>EEE.03.01.002.000.000</v>
      </c>
      <c r="B20" s="4"/>
      <c r="C20" s="5" t="str">
        <f>[1]Ingreso!B7</f>
        <v>Derechos de Aseo</v>
      </c>
      <c r="D20" s="6">
        <f>([1]Ingreso!C7)</f>
        <v>0</v>
      </c>
      <c r="E20" s="6">
        <f>([1]Ingreso!D7)</f>
        <v>0</v>
      </c>
      <c r="F20" s="6">
        <f>([1]Ingreso!E7)</f>
        <v>0</v>
      </c>
      <c r="G20" s="188">
        <f>([1]Ingreso!F7)</f>
        <v>0</v>
      </c>
      <c r="H20" s="189"/>
    </row>
    <row r="21" spans="1:8" outlineLevel="1" x14ac:dyDescent="0.25">
      <c r="A21" s="3" t="str">
        <f>[1]Ingreso!A8</f>
        <v>EEE.03.01.002.001.000</v>
      </c>
      <c r="B21" s="4"/>
      <c r="C21" s="5" t="str">
        <f>[1]Ingreso!B8</f>
        <v>En Impuesto Territorial</v>
      </c>
      <c r="D21" s="6">
        <f>([1]Ingreso!C8)</f>
        <v>0</v>
      </c>
      <c r="E21" s="6">
        <f>([1]Ingreso!D8)</f>
        <v>0</v>
      </c>
      <c r="F21" s="6">
        <f>([1]Ingreso!E8)</f>
        <v>0</v>
      </c>
      <c r="G21" s="188">
        <f>([1]Ingreso!F8)</f>
        <v>0</v>
      </c>
      <c r="H21" s="189"/>
    </row>
    <row r="22" spans="1:8" outlineLevel="1" x14ac:dyDescent="0.25">
      <c r="A22" s="3" t="str">
        <f>[1]Ingreso!A9</f>
        <v>EEE.03.01.002.002.000</v>
      </c>
      <c r="B22" s="4"/>
      <c r="C22" s="5" t="str">
        <f>[1]Ingreso!B9</f>
        <v>En Patentes Municipales</v>
      </c>
      <c r="D22" s="6">
        <f>([1]Ingreso!C9)</f>
        <v>0</v>
      </c>
      <c r="E22" s="6">
        <f>([1]Ingreso!D9)</f>
        <v>0</v>
      </c>
      <c r="F22" s="6">
        <f>([1]Ingreso!E9)</f>
        <v>0</v>
      </c>
      <c r="G22" s="188">
        <f>([1]Ingreso!F9)</f>
        <v>0</v>
      </c>
      <c r="H22" s="189"/>
    </row>
    <row r="23" spans="1:8" outlineLevel="1" x14ac:dyDescent="0.25">
      <c r="A23" s="3" t="str">
        <f>[1]Ingreso!A10</f>
        <v>EEE.03.01.002.003.000</v>
      </c>
      <c r="B23" s="4"/>
      <c r="C23" s="5" t="str">
        <f>[1]Ingreso!B10</f>
        <v>Cobro Directo</v>
      </c>
      <c r="D23" s="6">
        <f>([1]Ingreso!C10)</f>
        <v>0</v>
      </c>
      <c r="E23" s="6">
        <f>([1]Ingreso!D10)</f>
        <v>0</v>
      </c>
      <c r="F23" s="6">
        <f>([1]Ingreso!E10)</f>
        <v>0</v>
      </c>
      <c r="G23" s="188">
        <f>([1]Ingreso!F10)</f>
        <v>0</v>
      </c>
      <c r="H23" s="189"/>
    </row>
    <row r="24" spans="1:8" outlineLevel="1" x14ac:dyDescent="0.25">
      <c r="A24" s="3" t="str">
        <f>[1]Ingreso!A11</f>
        <v>EEE.03.01.003.000.000</v>
      </c>
      <c r="B24" s="4"/>
      <c r="C24" s="5" t="str">
        <f>[1]Ingreso!B11</f>
        <v>Otros Derechos</v>
      </c>
      <c r="D24" s="6">
        <f>([1]Ingreso!C11)</f>
        <v>0</v>
      </c>
      <c r="E24" s="6">
        <f>([1]Ingreso!D11)</f>
        <v>0</v>
      </c>
      <c r="F24" s="6">
        <f>([1]Ingreso!E11)</f>
        <v>0</v>
      </c>
      <c r="G24" s="188">
        <f>([1]Ingreso!F11)</f>
        <v>0</v>
      </c>
      <c r="H24" s="189"/>
    </row>
    <row r="25" spans="1:8" outlineLevel="1" x14ac:dyDescent="0.25">
      <c r="A25" s="3" t="str">
        <f>[1]Ingreso!A12</f>
        <v>EEE.03.01.003.001.000</v>
      </c>
      <c r="B25" s="4"/>
      <c r="C25" s="5" t="str">
        <f>[1]Ingreso!B12</f>
        <v>Urbanización y Construcción</v>
      </c>
      <c r="D25" s="6">
        <f>([1]Ingreso!C12)</f>
        <v>0</v>
      </c>
      <c r="E25" s="6">
        <f>([1]Ingreso!D12)</f>
        <v>0</v>
      </c>
      <c r="F25" s="6">
        <f>([1]Ingreso!E12)</f>
        <v>0</v>
      </c>
      <c r="G25" s="188">
        <f>([1]Ingreso!F12)</f>
        <v>0</v>
      </c>
      <c r="H25" s="189"/>
    </row>
    <row r="26" spans="1:8" outlineLevel="1" x14ac:dyDescent="0.25">
      <c r="A26" s="3" t="str">
        <f>[1]Ingreso!A13</f>
        <v>EEE.03.01.003.002.000</v>
      </c>
      <c r="B26" s="4"/>
      <c r="C26" s="5" t="str">
        <f>[1]Ingreso!B13</f>
        <v>Permisos Provisorios</v>
      </c>
      <c r="D26" s="6">
        <f>([1]Ingreso!C13)</f>
        <v>0</v>
      </c>
      <c r="E26" s="6">
        <f>([1]Ingreso!D13)</f>
        <v>0</v>
      </c>
      <c r="F26" s="6">
        <f>([1]Ingreso!E13)</f>
        <v>0</v>
      </c>
      <c r="G26" s="188">
        <f>([1]Ingreso!F13)</f>
        <v>0</v>
      </c>
      <c r="H26" s="189"/>
    </row>
    <row r="27" spans="1:8" outlineLevel="1" x14ac:dyDescent="0.25">
      <c r="A27" s="3" t="str">
        <f>[1]Ingreso!A14</f>
        <v>EEE.03.01.003.003.000</v>
      </c>
      <c r="B27" s="4"/>
      <c r="C27" s="5" t="str">
        <f>[1]Ingreso!B14</f>
        <v>Propaganda</v>
      </c>
      <c r="D27" s="6">
        <f>([1]Ingreso!C14)</f>
        <v>0</v>
      </c>
      <c r="E27" s="6">
        <f>([1]Ingreso!D14)</f>
        <v>0</v>
      </c>
      <c r="F27" s="6">
        <f>([1]Ingreso!E14)</f>
        <v>0</v>
      </c>
      <c r="G27" s="188">
        <f>([1]Ingreso!F14)</f>
        <v>0</v>
      </c>
      <c r="H27" s="189"/>
    </row>
    <row r="28" spans="1:8" outlineLevel="1" x14ac:dyDescent="0.25">
      <c r="A28" s="3" t="str">
        <f>[1]Ingreso!A15</f>
        <v>EEE.03.01.003.004.000</v>
      </c>
      <c r="B28" s="4"/>
      <c r="C28" s="5" t="str">
        <f>[1]Ingreso!B15</f>
        <v>Transferencia de Vehículos</v>
      </c>
      <c r="D28" s="6">
        <f>([1]Ingreso!C15)</f>
        <v>0</v>
      </c>
      <c r="E28" s="6">
        <f>([1]Ingreso!D15)</f>
        <v>0</v>
      </c>
      <c r="F28" s="6">
        <f>([1]Ingreso!E15)</f>
        <v>0</v>
      </c>
      <c r="G28" s="188">
        <f>([1]Ingreso!F15)</f>
        <v>0</v>
      </c>
      <c r="H28" s="189"/>
    </row>
    <row r="29" spans="1:8" outlineLevel="1" x14ac:dyDescent="0.25">
      <c r="A29" s="3" t="str">
        <f>[1]Ingreso!A16</f>
        <v>EEE.03.01.003.999.000</v>
      </c>
      <c r="B29" s="4"/>
      <c r="C29" s="5" t="str">
        <f>[1]Ingreso!B16</f>
        <v>Otros</v>
      </c>
      <c r="D29" s="6">
        <f>([1]Ingreso!C16)</f>
        <v>0</v>
      </c>
      <c r="E29" s="6">
        <f>([1]Ingreso!D16)</f>
        <v>0</v>
      </c>
      <c r="F29" s="6">
        <f>([1]Ingreso!E16)</f>
        <v>0</v>
      </c>
      <c r="G29" s="188">
        <f>([1]Ingreso!F16)</f>
        <v>0</v>
      </c>
      <c r="H29" s="189"/>
    </row>
    <row r="30" spans="1:8" outlineLevel="1" x14ac:dyDescent="0.25">
      <c r="A30" s="3" t="str">
        <f>[1]Ingreso!A17</f>
        <v>EEE.03.01.004.000.000</v>
      </c>
      <c r="B30" s="4"/>
      <c r="C30" s="5" t="str">
        <f>[1]Ingreso!B17</f>
        <v xml:space="preserve">Derechos de Explotación  </v>
      </c>
      <c r="D30" s="6">
        <f>([1]Ingreso!C17)</f>
        <v>0</v>
      </c>
      <c r="E30" s="6">
        <f>([1]Ingreso!D17)</f>
        <v>0</v>
      </c>
      <c r="F30" s="6">
        <f>([1]Ingreso!E17)</f>
        <v>0</v>
      </c>
      <c r="G30" s="188">
        <f>([1]Ingreso!F17)</f>
        <v>0</v>
      </c>
      <c r="H30" s="189"/>
    </row>
    <row r="31" spans="1:8" outlineLevel="1" x14ac:dyDescent="0.25">
      <c r="A31" s="3" t="str">
        <f>[1]Ingreso!A18</f>
        <v>EEE.03.01.004.001.000</v>
      </c>
      <c r="B31" s="4"/>
      <c r="C31" s="5" t="str">
        <f>[1]Ingreso!B18</f>
        <v>Concesiones</v>
      </c>
      <c r="D31" s="6">
        <f>([1]Ingreso!C18)</f>
        <v>0</v>
      </c>
      <c r="E31" s="6">
        <f>([1]Ingreso!D18)</f>
        <v>0</v>
      </c>
      <c r="F31" s="6">
        <f>([1]Ingreso!E18)</f>
        <v>0</v>
      </c>
      <c r="G31" s="188">
        <f>([1]Ingreso!F18)</f>
        <v>0</v>
      </c>
      <c r="H31" s="189"/>
    </row>
    <row r="32" spans="1:8" outlineLevel="1" x14ac:dyDescent="0.25">
      <c r="A32" s="3" t="str">
        <f>[1]Ingreso!A19</f>
        <v>EEE.03.01.999.000.000</v>
      </c>
      <c r="B32" s="4"/>
      <c r="C32" s="5" t="str">
        <f>[1]Ingreso!B19</f>
        <v>Otras</v>
      </c>
      <c r="D32" s="6">
        <f>([1]Ingreso!C19)</f>
        <v>0</v>
      </c>
      <c r="E32" s="6">
        <f>([1]Ingreso!D19)</f>
        <v>0</v>
      </c>
      <c r="F32" s="6">
        <f>([1]Ingreso!E19)</f>
        <v>0</v>
      </c>
      <c r="G32" s="188">
        <f>([1]Ingreso!F19)</f>
        <v>0</v>
      </c>
      <c r="H32" s="189"/>
    </row>
    <row r="33" spans="1:8" outlineLevel="1" x14ac:dyDescent="0.25">
      <c r="A33" s="3" t="str">
        <f>[1]Ingreso!A20</f>
        <v>EEE.03.02.000.000.000</v>
      </c>
      <c r="B33" s="4"/>
      <c r="C33" s="5" t="str">
        <f>[1]Ingreso!B20</f>
        <v>PERMISOS Y LICENCIAS</v>
      </c>
      <c r="D33" s="6">
        <f>([1]Ingreso!C20)</f>
        <v>0</v>
      </c>
      <c r="E33" s="6">
        <f>([1]Ingreso!D20)</f>
        <v>0</v>
      </c>
      <c r="F33" s="6">
        <f>([1]Ingreso!E20)</f>
        <v>0</v>
      </c>
      <c r="G33" s="188">
        <f>([1]Ingreso!F20)</f>
        <v>0</v>
      </c>
      <c r="H33" s="189"/>
    </row>
    <row r="34" spans="1:8" outlineLevel="1" x14ac:dyDescent="0.25">
      <c r="A34" s="3" t="str">
        <f>[1]Ingreso!A21</f>
        <v>EEE.03.02.001.000.000</v>
      </c>
      <c r="B34" s="4"/>
      <c r="C34" s="5" t="str">
        <f>[1]Ingreso!B21</f>
        <v>Permisos de Circulación</v>
      </c>
      <c r="D34" s="6">
        <f>([1]Ingreso!C21)</f>
        <v>0</v>
      </c>
      <c r="E34" s="6">
        <f>([1]Ingreso!D21)</f>
        <v>0</v>
      </c>
      <c r="F34" s="6">
        <f>([1]Ingreso!E21)</f>
        <v>0</v>
      </c>
      <c r="G34" s="188">
        <f>([1]Ingreso!F21)</f>
        <v>0</v>
      </c>
      <c r="H34" s="189"/>
    </row>
    <row r="35" spans="1:8" outlineLevel="1" x14ac:dyDescent="0.25">
      <c r="A35" s="3" t="str">
        <f>[1]Ingreso!A22</f>
        <v>EEE.03.02.001.001.000</v>
      </c>
      <c r="B35" s="4"/>
      <c r="C35" s="5" t="str">
        <f>[1]Ingreso!B22</f>
        <v>De Beneficio Municipal</v>
      </c>
      <c r="D35" s="6">
        <f>([1]Ingreso!C22)</f>
        <v>0</v>
      </c>
      <c r="E35" s="6">
        <f>([1]Ingreso!D22)</f>
        <v>0</v>
      </c>
      <c r="F35" s="6">
        <f>([1]Ingreso!E22)</f>
        <v>0</v>
      </c>
      <c r="G35" s="188">
        <f>([1]Ingreso!F22)</f>
        <v>0</v>
      </c>
      <c r="H35" s="189"/>
    </row>
    <row r="36" spans="1:8" outlineLevel="1" x14ac:dyDescent="0.25">
      <c r="A36" s="3" t="str">
        <f>[1]Ingreso!A23</f>
        <v>EEE.03.02.001.002.000</v>
      </c>
      <c r="B36" s="4"/>
      <c r="C36" s="5" t="str">
        <f>[1]Ingreso!B23</f>
        <v>De Beneficio Fondo Común Municipal</v>
      </c>
      <c r="D36" s="6">
        <f>([1]Ingreso!C23)</f>
        <v>0</v>
      </c>
      <c r="E36" s="6">
        <f>([1]Ingreso!D23)</f>
        <v>0</v>
      </c>
      <c r="F36" s="6">
        <f>([1]Ingreso!E23)</f>
        <v>0</v>
      </c>
      <c r="G36" s="188">
        <f>([1]Ingreso!F23)</f>
        <v>0</v>
      </c>
      <c r="H36" s="189"/>
    </row>
    <row r="37" spans="1:8" outlineLevel="1" x14ac:dyDescent="0.25">
      <c r="A37" s="3" t="str">
        <f>[1]Ingreso!A24</f>
        <v>EEE.03.02.002.000.000</v>
      </c>
      <c r="B37" s="4"/>
      <c r="C37" s="5" t="str">
        <f>[1]Ingreso!B24</f>
        <v>Licencias de Conducir y similares</v>
      </c>
      <c r="D37" s="6">
        <f>([1]Ingreso!C24)</f>
        <v>0</v>
      </c>
      <c r="E37" s="6">
        <f>([1]Ingreso!D24)</f>
        <v>0</v>
      </c>
      <c r="F37" s="6">
        <f>([1]Ingreso!E24)</f>
        <v>0</v>
      </c>
      <c r="G37" s="188">
        <f>([1]Ingreso!F24)</f>
        <v>0</v>
      </c>
      <c r="H37" s="189"/>
    </row>
    <row r="38" spans="1:8" outlineLevel="1" x14ac:dyDescent="0.25">
      <c r="A38" s="3" t="str">
        <f>[1]Ingreso!A25</f>
        <v>EEE.03.02.999.000.000</v>
      </c>
      <c r="B38" s="4"/>
      <c r="C38" s="5" t="str">
        <f>[1]Ingreso!B25</f>
        <v>Otros</v>
      </c>
      <c r="D38" s="6">
        <f>([1]Ingreso!C25)</f>
        <v>0</v>
      </c>
      <c r="E38" s="6">
        <f>([1]Ingreso!D25)</f>
        <v>0</v>
      </c>
      <c r="F38" s="6">
        <f>([1]Ingreso!E25)</f>
        <v>0</v>
      </c>
      <c r="G38" s="188">
        <f>([1]Ingreso!F25)</f>
        <v>0</v>
      </c>
      <c r="H38" s="189"/>
    </row>
    <row r="39" spans="1:8" outlineLevel="1" x14ac:dyDescent="0.25">
      <c r="A39" s="3" t="str">
        <f>[1]Ingreso!A26</f>
        <v>EEE.03.03.000.000.000</v>
      </c>
      <c r="B39" s="4"/>
      <c r="C39" s="5" t="str">
        <f>[1]Ingreso!B26</f>
        <v>PARTICIPACION EN IMPUESTO TERRITORIAL (ART. 37 DL 3063)</v>
      </c>
      <c r="D39" s="6">
        <f>([1]Ingreso!C26)</f>
        <v>0</v>
      </c>
      <c r="E39" s="6">
        <f>([1]Ingreso!D26)</f>
        <v>0</v>
      </c>
      <c r="F39" s="6">
        <f>([1]Ingreso!E26)</f>
        <v>0</v>
      </c>
      <c r="G39" s="188">
        <f>([1]Ingreso!F26)</f>
        <v>0</v>
      </c>
      <c r="H39" s="189"/>
    </row>
    <row r="40" spans="1:8" outlineLevel="1" x14ac:dyDescent="0.25">
      <c r="A40" s="3" t="str">
        <f>[1]Ingreso!A27</f>
        <v>EEE.03.99.000.000.000</v>
      </c>
      <c r="B40" s="4"/>
      <c r="C40" s="5" t="str">
        <f>[1]Ingreso!B27</f>
        <v>OTROS TRIBUTOS</v>
      </c>
      <c r="D40" s="6">
        <f>([1]Ingreso!C27)</f>
        <v>0</v>
      </c>
      <c r="E40" s="6">
        <f>([1]Ingreso!D27)</f>
        <v>0</v>
      </c>
      <c r="F40" s="6">
        <f>([1]Ingreso!E27)</f>
        <v>0</v>
      </c>
      <c r="G40" s="188">
        <f>([1]Ingreso!F27)</f>
        <v>0</v>
      </c>
      <c r="H40" s="189"/>
    </row>
    <row r="41" spans="1:8" x14ac:dyDescent="0.25">
      <c r="A41" s="3" t="str">
        <f>[1]Ingreso!A28</f>
        <v>EEE.05.00.000.000.000</v>
      </c>
      <c r="B41" s="4"/>
      <c r="C41" s="5" t="str">
        <f>[1]Ingreso!B28</f>
        <v>CxC TRANSFERENCIAS CORRIENTES</v>
      </c>
      <c r="D41" s="6">
        <v>1160986</v>
      </c>
      <c r="E41" s="6">
        <v>1193514</v>
      </c>
      <c r="F41" s="6">
        <f>F43</f>
        <v>976342</v>
      </c>
      <c r="G41" s="188"/>
      <c r="H41" s="189"/>
    </row>
    <row r="42" spans="1:8" outlineLevel="1" x14ac:dyDescent="0.25">
      <c r="A42" s="3" t="str">
        <f>[1]Ingreso!A29</f>
        <v>EEE.05.01.000.000.000</v>
      </c>
      <c r="B42" s="4"/>
      <c r="C42" s="5" t="str">
        <f>[1]Ingreso!B29</f>
        <v>DEL SECTOR PRIVADO</v>
      </c>
      <c r="D42" s="6">
        <v>0</v>
      </c>
      <c r="E42" s="6">
        <v>0</v>
      </c>
      <c r="F42" s="6">
        <f>([1]Ingreso!E29)</f>
        <v>0</v>
      </c>
      <c r="G42" s="188">
        <f>([1]Ingreso!F29)</f>
        <v>0</v>
      </c>
      <c r="H42" s="189"/>
    </row>
    <row r="43" spans="1:8" outlineLevel="1" x14ac:dyDescent="0.25">
      <c r="A43" s="3" t="str">
        <f>[1]Ingreso!A30</f>
        <v>EEE.05.03.000.000.000</v>
      </c>
      <c r="B43" s="4"/>
      <c r="C43" s="5" t="str">
        <f>[1]Ingreso!B30</f>
        <v>DE OTRAS ENTIDADES PUBLICAS</v>
      </c>
      <c r="D43" s="6">
        <v>1160986</v>
      </c>
      <c r="E43" s="6">
        <v>1193514</v>
      </c>
      <c r="F43" s="6">
        <f>F55+F68+F70</f>
        <v>976342</v>
      </c>
      <c r="G43" s="188"/>
      <c r="H43" s="189"/>
    </row>
    <row r="44" spans="1:8" ht="22.5" outlineLevel="1" x14ac:dyDescent="0.25">
      <c r="A44" s="3" t="str">
        <f>[1]Ingreso!A31</f>
        <v>EEE.05.03.002.000.000</v>
      </c>
      <c r="B44" s="4"/>
      <c r="C44" s="5" t="str">
        <f>[1]Ingreso!B31</f>
        <v>De la Subsecretaría de Desarrollo Regional y Administrativo</v>
      </c>
      <c r="D44" s="6">
        <f>([1]Ingreso!C31)</f>
        <v>0</v>
      </c>
      <c r="E44" s="6">
        <f>([1]Ingreso!D31)</f>
        <v>0</v>
      </c>
      <c r="F44" s="6">
        <f>([1]Ingreso!E31)</f>
        <v>0</v>
      </c>
      <c r="G44" s="188">
        <f>([1]Ingreso!F31)</f>
        <v>0</v>
      </c>
      <c r="H44" s="189"/>
    </row>
    <row r="45" spans="1:8" outlineLevel="1" x14ac:dyDescent="0.25">
      <c r="A45" s="3" t="str">
        <f>[1]Ingreso!A32</f>
        <v>EEE.05.03.002.001.000</v>
      </c>
      <c r="B45" s="4"/>
      <c r="C45" s="5" t="str">
        <f>[1]Ingreso!B32</f>
        <v>Fortalecimiento de la Gestión Municipal</v>
      </c>
      <c r="D45" s="6">
        <f>([1]Ingreso!C32)</f>
        <v>0</v>
      </c>
      <c r="E45" s="6">
        <f>([1]Ingreso!D32)</f>
        <v>0</v>
      </c>
      <c r="F45" s="6">
        <f>([1]Ingreso!E32)</f>
        <v>0</v>
      </c>
      <c r="G45" s="188">
        <f>([1]Ingreso!F32)</f>
        <v>0</v>
      </c>
      <c r="H45" s="189"/>
    </row>
    <row r="46" spans="1:8" outlineLevel="1" x14ac:dyDescent="0.25">
      <c r="A46" s="3" t="str">
        <f>[1]Ingreso!A33</f>
        <v>EEE.05.03.002.999.000</v>
      </c>
      <c r="B46" s="4"/>
      <c r="C46" s="5" t="str">
        <f>[1]Ingreso!B33</f>
        <v>Otras Transferencias Corrientes  de la SUBDERE</v>
      </c>
      <c r="D46" s="6">
        <f>([1]Ingreso!C33)</f>
        <v>0</v>
      </c>
      <c r="E46" s="6">
        <f>([1]Ingreso!D33)</f>
        <v>0</v>
      </c>
      <c r="F46" s="6">
        <f>([1]Ingreso!E33)</f>
        <v>0</v>
      </c>
      <c r="G46" s="188">
        <f>([1]Ingreso!F33)</f>
        <v>0</v>
      </c>
      <c r="H46" s="189"/>
    </row>
    <row r="47" spans="1:8" outlineLevel="1" x14ac:dyDescent="0.25">
      <c r="A47" s="3" t="str">
        <f>[1]Ingreso!A34</f>
        <v>EEE.05.03.003.000.000</v>
      </c>
      <c r="B47" s="4"/>
      <c r="C47" s="5" t="str">
        <f>[1]Ingreso!B34</f>
        <v>De la Subsecretaría de Educación</v>
      </c>
      <c r="D47" s="6">
        <f>([1]Ingreso!C34)</f>
        <v>0</v>
      </c>
      <c r="E47" s="6">
        <f>([1]Ingreso!D34)</f>
        <v>0</v>
      </c>
      <c r="F47" s="6">
        <f>([1]Ingreso!E34)</f>
        <v>0</v>
      </c>
      <c r="G47" s="188">
        <f>([1]Ingreso!F34)</f>
        <v>0</v>
      </c>
      <c r="H47" s="189"/>
    </row>
    <row r="48" spans="1:8" ht="22.5" outlineLevel="1" x14ac:dyDescent="0.25">
      <c r="A48" s="3" t="str">
        <f>[1]Ingreso!A35</f>
        <v>EEE.05.03.003.001.000</v>
      </c>
      <c r="B48" s="4"/>
      <c r="C48" s="5" t="str">
        <f>[1]Ingreso!B35</f>
        <v>Subvención de Escolaridad-Subvención Fiscal mensual</v>
      </c>
      <c r="D48" s="6">
        <f>([1]Ingreso!C35)</f>
        <v>0</v>
      </c>
      <c r="E48" s="6">
        <f>([1]Ingreso!D35)</f>
        <v>0</v>
      </c>
      <c r="F48" s="6">
        <f>([1]Ingreso!E35)</f>
        <v>0</v>
      </c>
      <c r="G48" s="188">
        <f>([1]Ingreso!F35)</f>
        <v>0</v>
      </c>
      <c r="H48" s="189"/>
    </row>
    <row r="49" spans="1:8" ht="22.5" outlineLevel="1" x14ac:dyDescent="0.25">
      <c r="A49" s="3" t="str">
        <f>[1]Ingreso!A36</f>
        <v>EEE.05.03.003.002.000</v>
      </c>
      <c r="B49" s="4"/>
      <c r="C49" s="5" t="str">
        <f>[1]Ingreso!B36</f>
        <v>Subvención de Escolaridad - Subvención para Educación Especial</v>
      </c>
      <c r="D49" s="6">
        <f>([1]Ingreso!C36)</f>
        <v>0</v>
      </c>
      <c r="E49" s="6">
        <f>([1]Ingreso!D36)</f>
        <v>0</v>
      </c>
      <c r="F49" s="6">
        <f>([1]Ingreso!E36)</f>
        <v>0</v>
      </c>
      <c r="G49" s="188">
        <f>([1]Ingreso!F36)</f>
        <v>0</v>
      </c>
      <c r="H49" s="189"/>
    </row>
    <row r="50" spans="1:8" outlineLevel="1" x14ac:dyDescent="0.25">
      <c r="A50" s="3" t="str">
        <f>[1]Ingreso!A37</f>
        <v>EEE.05.03.003.003.000</v>
      </c>
      <c r="B50" s="4"/>
      <c r="C50" s="5" t="str">
        <f>[1]Ingreso!B37</f>
        <v>Anticipos de la Subvención de Educación</v>
      </c>
      <c r="D50" s="6">
        <f>([1]Ingreso!C37)</f>
        <v>0</v>
      </c>
      <c r="E50" s="6">
        <f>([1]Ingreso!D37)</f>
        <v>0</v>
      </c>
      <c r="F50" s="6">
        <f>([1]Ingreso!E37)</f>
        <v>0</v>
      </c>
      <c r="G50" s="188">
        <f>([1]Ingreso!F37)</f>
        <v>0</v>
      </c>
      <c r="H50" s="189"/>
    </row>
    <row r="51" spans="1:8" outlineLevel="1" x14ac:dyDescent="0.25">
      <c r="A51" s="3" t="str">
        <f>[1]Ingreso!A38</f>
        <v>EEE.05.03.003.004.000</v>
      </c>
      <c r="B51" s="4"/>
      <c r="C51" s="5" t="str">
        <f>[1]Ingreso!B38</f>
        <v>Subvención Escolar Preferencial ley N°20.248</v>
      </c>
      <c r="D51" s="6">
        <f>([1]Ingreso!C38)</f>
        <v>0</v>
      </c>
      <c r="E51" s="6">
        <f>([1]Ingreso!D38)</f>
        <v>0</v>
      </c>
      <c r="F51" s="6">
        <f>([1]Ingreso!E38)</f>
        <v>0</v>
      </c>
      <c r="G51" s="188">
        <f>([1]Ingreso!F38)</f>
        <v>0</v>
      </c>
      <c r="H51" s="189"/>
    </row>
    <row r="52" spans="1:8" outlineLevel="1" x14ac:dyDescent="0.25">
      <c r="A52" s="3" t="str">
        <f>[1]Ingreso!A39</f>
        <v>EEE.05.03.003.999.000</v>
      </c>
      <c r="B52" s="4"/>
      <c r="C52" s="5" t="str">
        <f>[1]Ingreso!B39</f>
        <v>Otros</v>
      </c>
      <c r="D52" s="6">
        <f>([1]Ingreso!C39)</f>
        <v>0</v>
      </c>
      <c r="E52" s="6">
        <f>([1]Ingreso!D39)</f>
        <v>0</v>
      </c>
      <c r="F52" s="6">
        <f>([1]Ingreso!E39)</f>
        <v>0</v>
      </c>
      <c r="G52" s="188">
        <f>([1]Ingreso!F39)</f>
        <v>0</v>
      </c>
      <c r="H52" s="189"/>
    </row>
    <row r="53" spans="1:8" outlineLevel="1" x14ac:dyDescent="0.25">
      <c r="A53" s="3" t="str">
        <f>[1]Ingreso!A40</f>
        <v>EEE.05.03.004.000.000</v>
      </c>
      <c r="B53" s="4"/>
      <c r="C53" s="5" t="str">
        <f>[1]Ingreso!B40</f>
        <v>De la Junta Nacional de Jardínes Infantiles</v>
      </c>
      <c r="D53" s="6">
        <f>([1]Ingreso!C40)</f>
        <v>0</v>
      </c>
      <c r="E53" s="6">
        <f>([1]Ingreso!D40)</f>
        <v>0</v>
      </c>
      <c r="F53" s="6">
        <f>([1]Ingreso!E40)</f>
        <v>0</v>
      </c>
      <c r="G53" s="188">
        <f>([1]Ingreso!F40)</f>
        <v>0</v>
      </c>
      <c r="H53" s="189"/>
    </row>
    <row r="54" spans="1:8" outlineLevel="1" x14ac:dyDescent="0.25">
      <c r="A54" s="3" t="str">
        <f>[1]Ingreso!A41</f>
        <v>EEE.05.03.004.001.000</v>
      </c>
      <c r="B54" s="4"/>
      <c r="C54" s="5" t="str">
        <f>[1]Ingreso!B41</f>
        <v>Convenios Educación Prebásica</v>
      </c>
      <c r="D54" s="6">
        <f>([1]Ingreso!C41)</f>
        <v>0</v>
      </c>
      <c r="E54" s="6">
        <f>([1]Ingreso!D41)</f>
        <v>0</v>
      </c>
      <c r="F54" s="6">
        <f>([1]Ingreso!E41)</f>
        <v>0</v>
      </c>
      <c r="G54" s="188">
        <f>([1]Ingreso!F41)</f>
        <v>0</v>
      </c>
      <c r="H54" s="189"/>
    </row>
    <row r="55" spans="1:8" outlineLevel="1" x14ac:dyDescent="0.25">
      <c r="A55" s="3" t="str">
        <f>[1]Ingreso!A42</f>
        <v>EEE.05.03.005.000.000</v>
      </c>
      <c r="B55" s="4"/>
      <c r="C55" s="5" t="str">
        <f>[1]Ingreso!B42</f>
        <v>Del Servicio Nacional de Menores</v>
      </c>
      <c r="D55" s="6">
        <v>509233</v>
      </c>
      <c r="E55" s="6">
        <v>520716</v>
      </c>
      <c r="F55" s="6">
        <v>470184</v>
      </c>
      <c r="G55" s="188">
        <v>50532</v>
      </c>
      <c r="H55" s="189"/>
    </row>
    <row r="56" spans="1:8" outlineLevel="1" x14ac:dyDescent="0.25">
      <c r="A56" s="3" t="str">
        <f>[1]Ingreso!A43</f>
        <v>EEE.05.03.005.001.000</v>
      </c>
      <c r="B56" s="4"/>
      <c r="C56" s="5" t="str">
        <f>[1]Ingreso!B43</f>
        <v>Subvención Menores en Situación Irregular</v>
      </c>
      <c r="D56" s="6">
        <v>509233</v>
      </c>
      <c r="E56" s="6">
        <v>520716</v>
      </c>
      <c r="F56" s="6">
        <f>BALANCE!J13+BALANCE!J69+BALANCE!J122+BALANCE!J123+BALANCE!J172+BALANCE!J173+BALANCE!J254</f>
        <v>470184</v>
      </c>
      <c r="G56" s="188">
        <v>50532</v>
      </c>
      <c r="H56" s="189"/>
    </row>
    <row r="57" spans="1:8" outlineLevel="1" x14ac:dyDescent="0.25">
      <c r="A57" s="3" t="str">
        <f>[1]Ingreso!A44</f>
        <v>EEE.05.03.006.000.000</v>
      </c>
      <c r="B57" s="4"/>
      <c r="C57" s="5" t="str">
        <f>[1]Ingreso!B44</f>
        <v>Del Servicio de Salud</v>
      </c>
      <c r="D57" s="6">
        <v>0</v>
      </c>
      <c r="E57" s="6">
        <v>0</v>
      </c>
      <c r="F57" s="6">
        <v>0</v>
      </c>
      <c r="G57" s="188">
        <v>0</v>
      </c>
      <c r="H57" s="189"/>
    </row>
    <row r="58" spans="1:8" outlineLevel="1" x14ac:dyDescent="0.25">
      <c r="A58" s="3" t="str">
        <f>[1]Ingreso!A45</f>
        <v>EEE.05.03.006.001.000</v>
      </c>
      <c r="B58" s="4"/>
      <c r="C58" s="5" t="str">
        <f>[1]Ingreso!B45</f>
        <v>Atención Primaria Ley Nº 19.378 Art. 49</v>
      </c>
      <c r="D58" s="6">
        <v>0</v>
      </c>
      <c r="E58" s="6">
        <v>0</v>
      </c>
      <c r="F58" s="6">
        <v>0</v>
      </c>
      <c r="G58" s="188">
        <v>0</v>
      </c>
      <c r="H58" s="189"/>
    </row>
    <row r="59" spans="1:8" outlineLevel="1" x14ac:dyDescent="0.25">
      <c r="A59" s="3" t="str">
        <f>[1]Ingreso!A46</f>
        <v>EEE.05.03.006.002.000</v>
      </c>
      <c r="B59" s="4"/>
      <c r="C59" s="5" t="str">
        <f>[1]Ingreso!B46</f>
        <v>Aportes Afectados</v>
      </c>
      <c r="D59" s="6">
        <v>0</v>
      </c>
      <c r="E59" s="6">
        <v>0</v>
      </c>
      <c r="F59" s="6">
        <v>0</v>
      </c>
      <c r="G59" s="188">
        <v>0</v>
      </c>
      <c r="H59" s="189"/>
    </row>
    <row r="60" spans="1:8" outlineLevel="1" x14ac:dyDescent="0.25">
      <c r="A60" s="3" t="str">
        <f>[1]Ingreso!A47</f>
        <v>EEE.05.03.006.003.000</v>
      </c>
      <c r="B60" s="4"/>
      <c r="C60" s="5" t="str">
        <f>[1]Ingreso!B47</f>
        <v>Anticipos del Aporte Estatal</v>
      </c>
      <c r="D60" s="6">
        <v>0</v>
      </c>
      <c r="E60" s="6">
        <v>0</v>
      </c>
      <c r="F60" s="6">
        <v>0</v>
      </c>
      <c r="G60" s="188">
        <v>0</v>
      </c>
      <c r="H60" s="189"/>
    </row>
    <row r="61" spans="1:8" outlineLevel="1" x14ac:dyDescent="0.25">
      <c r="A61" s="3" t="str">
        <f>[1]Ingreso!A48</f>
        <v>EEE.05.03.007.000.000</v>
      </c>
      <c r="B61" s="4"/>
      <c r="C61" s="5" t="str">
        <f>[1]Ingreso!B48</f>
        <v>Del Tesoro Público</v>
      </c>
      <c r="D61" s="6">
        <v>0</v>
      </c>
      <c r="E61" s="6">
        <v>0</v>
      </c>
      <c r="F61" s="6">
        <v>0</v>
      </c>
      <c r="G61" s="188">
        <v>0</v>
      </c>
      <c r="H61" s="189"/>
    </row>
    <row r="62" spans="1:8" outlineLevel="1" x14ac:dyDescent="0.25">
      <c r="A62" s="3" t="str">
        <f>[1]Ingreso!A49</f>
        <v>EEE.05.03.007.001.000</v>
      </c>
      <c r="B62" s="4"/>
      <c r="C62" s="5" t="str">
        <f>[1]Ingreso!B49</f>
        <v>Patentes Acuícolas Ley Nº 20.033 Art. 8º</v>
      </c>
      <c r="D62" s="6">
        <v>0</v>
      </c>
      <c r="E62" s="6">
        <v>0</v>
      </c>
      <c r="F62" s="6">
        <v>0</v>
      </c>
      <c r="G62" s="188">
        <v>0</v>
      </c>
      <c r="H62" s="189"/>
    </row>
    <row r="63" spans="1:8" outlineLevel="1" x14ac:dyDescent="0.25">
      <c r="A63" s="3" t="str">
        <f>[1]Ingreso!A50</f>
        <v>EEE.05.03.007.004.000</v>
      </c>
      <c r="B63" s="4"/>
      <c r="C63" s="5" t="str">
        <f>[1]Ingreso!B50</f>
        <v>Bonificación Adicional Ley de Incentivo al Retiro</v>
      </c>
      <c r="D63" s="6">
        <v>0</v>
      </c>
      <c r="E63" s="6">
        <v>0</v>
      </c>
      <c r="F63" s="6">
        <v>0</v>
      </c>
      <c r="G63" s="188">
        <v>0</v>
      </c>
      <c r="H63" s="189"/>
    </row>
    <row r="64" spans="1:8" outlineLevel="1" x14ac:dyDescent="0.25">
      <c r="A64" s="3" t="str">
        <f>[1]Ingreso!A51</f>
        <v>EEE.05.03.007.999.000</v>
      </c>
      <c r="B64" s="4"/>
      <c r="C64" s="5" t="str">
        <f>[1]Ingreso!B51</f>
        <v>Otras Transferencias Corrientes del Tesoro Público</v>
      </c>
      <c r="D64" s="6">
        <v>0</v>
      </c>
      <c r="E64" s="6">
        <v>0</v>
      </c>
      <c r="F64" s="6">
        <v>0</v>
      </c>
      <c r="G64" s="188">
        <v>0</v>
      </c>
      <c r="H64" s="189"/>
    </row>
    <row r="65" spans="1:8" outlineLevel="1" x14ac:dyDescent="0.25">
      <c r="A65" s="3" t="str">
        <f>[1]Ingreso!A52</f>
        <v>EEE.05.03.009.000.000</v>
      </c>
      <c r="B65" s="4"/>
      <c r="C65" s="5" t="str">
        <f>[1]Ingreso!B52</f>
        <v>De la Dirección de Educación Pública</v>
      </c>
      <c r="D65" s="6">
        <v>0</v>
      </c>
      <c r="E65" s="6">
        <v>0</v>
      </c>
      <c r="F65" s="6">
        <v>0</v>
      </c>
      <c r="G65" s="188">
        <v>0</v>
      </c>
      <c r="H65" s="189"/>
    </row>
    <row r="66" spans="1:8" outlineLevel="1" x14ac:dyDescent="0.25">
      <c r="A66" s="3" t="str">
        <f>[1]Ingreso!A53</f>
        <v>EEE.05.03.009.001.000</v>
      </c>
      <c r="B66" s="4"/>
      <c r="C66" s="5" t="str">
        <f>[1]Ingreso!B53</f>
        <v>Fondo de Apoyo a la Educación Pública</v>
      </c>
      <c r="D66" s="6">
        <v>0</v>
      </c>
      <c r="E66" s="6">
        <v>0</v>
      </c>
      <c r="F66" s="6">
        <v>0</v>
      </c>
      <c r="G66" s="188">
        <v>0</v>
      </c>
      <c r="H66" s="189"/>
    </row>
    <row r="67" spans="1:8" outlineLevel="1" x14ac:dyDescent="0.25">
      <c r="A67" s="3" t="str">
        <f>[1]Ingreso!A54</f>
        <v>EEE.05.03.009.999.000</v>
      </c>
      <c r="B67" s="4"/>
      <c r="C67" s="5" t="str">
        <f>[1]Ingreso!B54</f>
        <v>Otros</v>
      </c>
      <c r="D67" s="6">
        <v>0</v>
      </c>
      <c r="E67" s="6">
        <v>0</v>
      </c>
      <c r="F67" s="6">
        <v>0</v>
      </c>
      <c r="G67" s="188">
        <v>0</v>
      </c>
      <c r="H67" s="189"/>
    </row>
    <row r="68" spans="1:8" outlineLevel="1" x14ac:dyDescent="0.25">
      <c r="A68" s="3" t="str">
        <f>[1]Ingreso!A55</f>
        <v>EEE.05.03.099.000.000</v>
      </c>
      <c r="B68" s="4"/>
      <c r="C68" s="5" t="str">
        <f>[1]Ingreso!B55</f>
        <v>De Otras Entidades Públicas</v>
      </c>
      <c r="D68" s="6">
        <v>276753</v>
      </c>
      <c r="E68" s="6">
        <v>297798</v>
      </c>
      <c r="F68" s="6">
        <f>BALANCE!J225+BALANCE!J278+BALANCE!J279+BALANCE!J280+BALANCE!J281+BALANCE!J282+BALANCE!J287</f>
        <v>228328</v>
      </c>
      <c r="G68" s="188">
        <f>E68-F68</f>
        <v>69470</v>
      </c>
      <c r="H68" s="189"/>
    </row>
    <row r="69" spans="1:8" outlineLevel="1" x14ac:dyDescent="0.25">
      <c r="A69" s="3" t="str">
        <f>[1]Ingreso!A56</f>
        <v>EEE.05.03.100.000.000</v>
      </c>
      <c r="B69" s="4"/>
      <c r="C69" s="5" t="str">
        <f>[1]Ingreso!B56</f>
        <v>De Otras Municipalidades</v>
      </c>
      <c r="D69" s="6">
        <v>0</v>
      </c>
      <c r="E69" s="6">
        <v>0</v>
      </c>
      <c r="F69" s="6">
        <v>0</v>
      </c>
      <c r="G69" s="188">
        <v>0</v>
      </c>
      <c r="H69" s="189"/>
    </row>
    <row r="70" spans="1:8" ht="22.5" outlineLevel="1" x14ac:dyDescent="0.25">
      <c r="A70" s="3" t="str">
        <f>[1]Ingreso!A57</f>
        <v>EEE.05.03.101.000.000</v>
      </c>
      <c r="B70" s="4"/>
      <c r="C70" s="5" t="str">
        <f>[1]Ingreso!B57</f>
        <v>De la Municipalidad a Servicios Incorporados a su Gestión</v>
      </c>
      <c r="D70" s="6">
        <v>375000</v>
      </c>
      <c r="E70" s="6">
        <v>375000</v>
      </c>
      <c r="F70" s="6">
        <f>BALANCE!J285</f>
        <v>277830</v>
      </c>
      <c r="G70" s="188">
        <v>97170</v>
      </c>
      <c r="H70" s="189"/>
    </row>
    <row r="71" spans="1:8" x14ac:dyDescent="0.25">
      <c r="A71" s="3" t="str">
        <f>[1]Ingreso!A58</f>
        <v>EEE.05.06.000.000.000</v>
      </c>
      <c r="B71" s="4"/>
      <c r="C71" s="5" t="str">
        <f>[1]Ingreso!B58</f>
        <v>DE GOBIERNOS EXTRANJEROS</v>
      </c>
      <c r="D71" s="6">
        <v>0</v>
      </c>
      <c r="E71" s="6">
        <v>0</v>
      </c>
      <c r="F71" s="6">
        <v>0</v>
      </c>
      <c r="G71" s="188">
        <v>0</v>
      </c>
      <c r="H71" s="189"/>
    </row>
    <row r="72" spans="1:8" outlineLevel="1" x14ac:dyDescent="0.25">
      <c r="A72" s="3" t="str">
        <f>[1]Ingreso!A59</f>
        <v>EEE.05.06.001.000.000</v>
      </c>
      <c r="B72" s="4"/>
      <c r="C72" s="5" t="str">
        <f>[1]Ingreso!B59</f>
        <v>Donación de Gobiernos Extranjeros</v>
      </c>
      <c r="D72" s="6">
        <v>0</v>
      </c>
      <c r="E72" s="6">
        <v>0</v>
      </c>
      <c r="F72" s="6">
        <v>0</v>
      </c>
      <c r="G72" s="188">
        <v>0</v>
      </c>
      <c r="H72" s="189"/>
    </row>
    <row r="73" spans="1:8" outlineLevel="1" x14ac:dyDescent="0.25">
      <c r="A73" s="3" t="str">
        <f>[1]Ingreso!A60</f>
        <v>EEE.06.00.000.000.000</v>
      </c>
      <c r="B73" s="4"/>
      <c r="C73" s="5" t="str">
        <f>[1]Ingreso!B60</f>
        <v>CxC RENTAS DE LA PROPIEDAD</v>
      </c>
      <c r="D73" s="6">
        <v>0</v>
      </c>
      <c r="E73" s="6">
        <v>0</v>
      </c>
      <c r="F73" s="6">
        <v>0</v>
      </c>
      <c r="G73" s="188">
        <v>0</v>
      </c>
      <c r="H73" s="189"/>
    </row>
    <row r="74" spans="1:8" outlineLevel="1" x14ac:dyDescent="0.25">
      <c r="A74" s="3" t="str">
        <f>[1]Ingreso!A61</f>
        <v>EEE.06.01.000.000.000</v>
      </c>
      <c r="B74" s="4"/>
      <c r="C74" s="5" t="str">
        <f>[1]Ingreso!B61</f>
        <v>ARRIENDO DE ACTIVOS NO FINANCIEROS</v>
      </c>
      <c r="D74" s="6">
        <v>0</v>
      </c>
      <c r="E74" s="6">
        <v>0</v>
      </c>
      <c r="F74" s="6">
        <v>0</v>
      </c>
      <c r="G74" s="188">
        <v>0</v>
      </c>
      <c r="H74" s="189"/>
    </row>
    <row r="75" spans="1:8" outlineLevel="1" x14ac:dyDescent="0.25">
      <c r="A75" s="3" t="str">
        <f>[1]Ingreso!A62</f>
        <v>EEE.06.02.000.000.000</v>
      </c>
      <c r="B75" s="4"/>
      <c r="C75" s="5" t="str">
        <f>[1]Ingreso!B62</f>
        <v>DIVIDENDOS</v>
      </c>
      <c r="D75" s="6">
        <v>0</v>
      </c>
      <c r="E75" s="6">
        <v>0</v>
      </c>
      <c r="F75" s="6">
        <v>0</v>
      </c>
      <c r="G75" s="188">
        <v>0</v>
      </c>
      <c r="H75" s="189"/>
    </row>
    <row r="76" spans="1:8" outlineLevel="1" x14ac:dyDescent="0.25">
      <c r="A76" s="3" t="str">
        <f>[1]Ingreso!A63</f>
        <v>EEE.06.03.000.000.000</v>
      </c>
      <c r="B76" s="4"/>
      <c r="C76" s="5" t="str">
        <f>[1]Ingreso!B63</f>
        <v>INTERESES</v>
      </c>
      <c r="D76" s="6">
        <v>0</v>
      </c>
      <c r="E76" s="6">
        <v>0</v>
      </c>
      <c r="F76" s="6">
        <v>0</v>
      </c>
      <c r="G76" s="188">
        <v>0</v>
      </c>
      <c r="H76" s="189"/>
    </row>
    <row r="77" spans="1:8" x14ac:dyDescent="0.25">
      <c r="A77" s="3" t="str">
        <f>[1]Ingreso!A64</f>
        <v>EEE.06.04.000.000.000</v>
      </c>
      <c r="B77" s="4"/>
      <c r="C77" s="5" t="str">
        <f>[1]Ingreso!B64</f>
        <v>PARTICIPACION DE UTILIDADES</v>
      </c>
      <c r="D77" s="6">
        <v>0</v>
      </c>
      <c r="E77" s="6">
        <v>0</v>
      </c>
      <c r="F77" s="6">
        <v>0</v>
      </c>
      <c r="G77" s="188">
        <v>0</v>
      </c>
      <c r="H77" s="189"/>
    </row>
    <row r="78" spans="1:8" outlineLevel="1" x14ac:dyDescent="0.25">
      <c r="A78" s="3" t="str">
        <f>[1]Ingreso!A65</f>
        <v>EEE.06.99.000.000.000</v>
      </c>
      <c r="B78" s="4"/>
      <c r="C78" s="5" t="str">
        <f>[1]Ingreso!B65</f>
        <v>OTRAS RENTAS DE LA PROPIEDAD</v>
      </c>
      <c r="D78" s="6">
        <v>0</v>
      </c>
      <c r="E78" s="6">
        <v>0</v>
      </c>
      <c r="F78" s="6">
        <v>0</v>
      </c>
      <c r="G78" s="188">
        <v>0</v>
      </c>
      <c r="H78" s="189"/>
    </row>
    <row r="79" spans="1:8" outlineLevel="1" x14ac:dyDescent="0.25">
      <c r="A79" s="3" t="str">
        <f>[1]Ingreso!A66</f>
        <v>EEE.07.00.000.000.000</v>
      </c>
      <c r="B79" s="4"/>
      <c r="C79" s="5" t="str">
        <f>[1]Ingreso!B66</f>
        <v>CxC INGRESOS DE OPERACIÓN</v>
      </c>
      <c r="D79" s="6">
        <v>0</v>
      </c>
      <c r="E79" s="6">
        <v>0</v>
      </c>
      <c r="F79" s="6">
        <v>0</v>
      </c>
      <c r="G79" s="188">
        <v>0</v>
      </c>
      <c r="H79" s="189"/>
    </row>
    <row r="80" spans="1:8" s="11" customFormat="1" x14ac:dyDescent="0.25">
      <c r="A80" s="3" t="str">
        <f>[1]Ingreso!A67</f>
        <v>EEE.07.01.000.000.000</v>
      </c>
      <c r="B80" s="9"/>
      <c r="C80" s="10" t="str">
        <f>[1]Ingreso!B67</f>
        <v>VENTA DE BIENES</v>
      </c>
      <c r="D80" s="6">
        <v>0</v>
      </c>
      <c r="E80" s="6">
        <v>0</v>
      </c>
      <c r="F80" s="6">
        <v>0</v>
      </c>
      <c r="G80" s="188">
        <v>0</v>
      </c>
      <c r="H80" s="189"/>
    </row>
    <row r="81" spans="1:8" outlineLevel="1" x14ac:dyDescent="0.25">
      <c r="A81" s="3" t="str">
        <f>[1]Ingreso!A68</f>
        <v>EEE.07.02.000.000.000</v>
      </c>
      <c r="B81" s="4"/>
      <c r="C81" s="5" t="str">
        <f>[1]Ingreso!B68</f>
        <v>VENTA DE SERVICIOS</v>
      </c>
      <c r="D81" s="6">
        <v>0</v>
      </c>
      <c r="E81" s="6">
        <v>0</v>
      </c>
      <c r="F81" s="6">
        <v>0</v>
      </c>
      <c r="G81" s="188">
        <v>0</v>
      </c>
      <c r="H81" s="189"/>
    </row>
    <row r="82" spans="1:8" outlineLevel="1" x14ac:dyDescent="0.25">
      <c r="A82" s="3" t="str">
        <f>[1]Ingreso!A69</f>
        <v>EEE.08.00.000.000.000</v>
      </c>
      <c r="B82" s="4"/>
      <c r="C82" s="5" t="str">
        <f>[1]Ingreso!B69</f>
        <v>CxC OTROS INGRESOS CORRIENTES</v>
      </c>
      <c r="D82" s="6">
        <v>25000</v>
      </c>
      <c r="E82" s="6">
        <v>205732</v>
      </c>
      <c r="F82" s="6">
        <v>201865</v>
      </c>
      <c r="G82" s="188">
        <v>3867</v>
      </c>
      <c r="H82" s="189"/>
    </row>
    <row r="83" spans="1:8" outlineLevel="1" x14ac:dyDescent="0.25">
      <c r="A83" s="3" t="str">
        <f>[1]Ingreso!A70</f>
        <v>EEE.08.01.000.000.000</v>
      </c>
      <c r="B83" s="4"/>
      <c r="C83" s="5" t="str">
        <f>[1]Ingreso!B70</f>
        <v>RECUPERACIONES Y REEMBOLSOS POR LICENCIAS MEDICAS</v>
      </c>
      <c r="D83" s="6">
        <v>25000</v>
      </c>
      <c r="E83" s="6">
        <v>25000</v>
      </c>
      <c r="F83" s="6">
        <f>F84</f>
        <v>26290</v>
      </c>
      <c r="G83" s="188">
        <f>E83-F83</f>
        <v>-1290</v>
      </c>
      <c r="H83" s="189"/>
    </row>
    <row r="84" spans="1:8" ht="22.5" outlineLevel="1" x14ac:dyDescent="0.25">
      <c r="A84" s="3" t="str">
        <f>[1]Ingreso!A71</f>
        <v>EEE.08.01.001.000.000</v>
      </c>
      <c r="B84" s="4"/>
      <c r="C84" s="5" t="str">
        <f>[1]Ingreso!B71</f>
        <v>Reembolso Art. 4º Ley N º 19.345 y Ley Nº 19.117 Artículo Único</v>
      </c>
      <c r="D84" s="6">
        <v>25000</v>
      </c>
      <c r="E84" s="6">
        <v>25000</v>
      </c>
      <c r="F84" s="6">
        <f>BALANCE!J14+BALANCE!J15+BALANCE!J70+BALANCE!J71+BALANCE!J124+BALANCE!J125+BALANCE!J174+BALANCE!J175+BALANCE!J286</f>
        <v>26290</v>
      </c>
      <c r="G84" s="188">
        <f>E84-F84</f>
        <v>-1290</v>
      </c>
      <c r="H84" s="189"/>
    </row>
    <row r="85" spans="1:8" ht="22.5" outlineLevel="1" x14ac:dyDescent="0.25">
      <c r="A85" s="3" t="str">
        <f>[1]Ingreso!A72</f>
        <v>EEE.08.01.002.000.000</v>
      </c>
      <c r="B85" s="4"/>
      <c r="C85" s="5" t="str">
        <f>[1]Ingreso!B72</f>
        <v>Recuperaciones Art. 12 Ley Nº 18.196 y Ley Nº 19.117 Artículo Único</v>
      </c>
      <c r="D85" s="6">
        <v>0</v>
      </c>
      <c r="E85" s="6">
        <v>0</v>
      </c>
      <c r="F85" s="6">
        <v>0</v>
      </c>
      <c r="G85" s="188">
        <v>0</v>
      </c>
      <c r="H85" s="189"/>
    </row>
    <row r="86" spans="1:8" outlineLevel="1" x14ac:dyDescent="0.25">
      <c r="A86" s="3" t="str">
        <f>[1]Ingreso!A73</f>
        <v>EEE.08.02.000.000.000</v>
      </c>
      <c r="B86" s="4"/>
      <c r="C86" s="5" t="str">
        <f>[1]Ingreso!B73</f>
        <v>MULTAS Y SANCIONES PECUNIARIAS</v>
      </c>
      <c r="D86" s="6">
        <v>0</v>
      </c>
      <c r="E86" s="6">
        <v>0</v>
      </c>
      <c r="F86" s="6">
        <v>0</v>
      </c>
      <c r="G86" s="188">
        <v>0</v>
      </c>
      <c r="H86" s="189"/>
    </row>
    <row r="87" spans="1:8" outlineLevel="1" x14ac:dyDescent="0.25">
      <c r="A87" s="3" t="str">
        <f>[1]Ingreso!A74</f>
        <v>EEE.08.02.001.000.000</v>
      </c>
      <c r="B87" s="4"/>
      <c r="C87" s="5" t="str">
        <f>[1]Ingreso!B74</f>
        <v>Multas - De Beneficio Municipal</v>
      </c>
      <c r="D87" s="6">
        <v>0</v>
      </c>
      <c r="E87" s="6">
        <v>0</v>
      </c>
      <c r="F87" s="6">
        <v>0</v>
      </c>
      <c r="G87" s="188">
        <v>0</v>
      </c>
      <c r="H87" s="189"/>
    </row>
    <row r="88" spans="1:8" outlineLevel="1" x14ac:dyDescent="0.25">
      <c r="A88" s="3" t="str">
        <f>[1]Ingreso!A75</f>
        <v>EEE.08.02.001.001.000</v>
      </c>
      <c r="B88" s="4"/>
      <c r="C88" s="5" t="str">
        <f>[1]Ingreso!B75</f>
        <v>Multas Ley de Tránsito</v>
      </c>
      <c r="D88" s="6">
        <v>0</v>
      </c>
      <c r="E88" s="6">
        <v>0</v>
      </c>
      <c r="F88" s="6">
        <v>0</v>
      </c>
      <c r="G88" s="188">
        <v>0</v>
      </c>
      <c r="H88" s="189"/>
    </row>
    <row r="89" spans="1:8" outlineLevel="1" x14ac:dyDescent="0.25">
      <c r="A89" s="3" t="str">
        <f>[1]Ingreso!A76</f>
        <v>EEE.08.02.001.002.000</v>
      </c>
      <c r="B89" s="4"/>
      <c r="C89" s="5" t="str">
        <f>[1]Ingreso!B76</f>
        <v>Multas Art. 14 N°6, Inc. 2°, ley N°18.695 – Multas TAG</v>
      </c>
      <c r="D89" s="6">
        <v>0</v>
      </c>
      <c r="E89" s="6">
        <v>0</v>
      </c>
      <c r="F89" s="6">
        <v>0</v>
      </c>
      <c r="G89" s="188">
        <v>0</v>
      </c>
      <c r="H89" s="189"/>
    </row>
    <row r="90" spans="1:8" ht="22.5" outlineLevel="1" x14ac:dyDescent="0.25">
      <c r="A90" s="3" t="str">
        <f>[1]Ingreso!A77</f>
        <v>EEE.08.02.001.003.000</v>
      </c>
      <c r="B90" s="4"/>
      <c r="C90" s="5" t="str">
        <f>[1]Ingreso!B77</f>
        <v>Multas Art. 42, Decreto N°900 de 1996, Ministerio de Obras Públicas</v>
      </c>
      <c r="D90" s="6">
        <v>0</v>
      </c>
      <c r="E90" s="6">
        <v>0</v>
      </c>
      <c r="F90" s="6">
        <v>0</v>
      </c>
      <c r="G90" s="188">
        <v>0</v>
      </c>
      <c r="H90" s="189"/>
    </row>
    <row r="91" spans="1:8" outlineLevel="1" x14ac:dyDescent="0.25">
      <c r="A91" s="3" t="str">
        <f>[1]Ingreso!A78</f>
        <v>EEE.08.02.001.004.000</v>
      </c>
      <c r="B91" s="4"/>
      <c r="C91" s="5" t="str">
        <f>[1]Ingreso!B78</f>
        <v>Registro de Multas de Pasajeros Infractores-De Beneficio Municipal</v>
      </c>
      <c r="D91" s="6">
        <v>0</v>
      </c>
      <c r="E91" s="6">
        <v>0</v>
      </c>
      <c r="F91" s="6">
        <v>0</v>
      </c>
      <c r="G91" s="188">
        <v>0</v>
      </c>
      <c r="H91" s="189"/>
    </row>
    <row r="92" spans="1:8" outlineLevel="1" x14ac:dyDescent="0.25">
      <c r="A92" s="3" t="str">
        <f>[1]Ingreso!A79</f>
        <v>EEE.08.02.001.999.000</v>
      </c>
      <c r="B92" s="4"/>
      <c r="C92" s="5" t="str">
        <f>[1]Ingreso!B79</f>
        <v>Otras Multas de Beneficio Municipal</v>
      </c>
      <c r="D92" s="6">
        <v>0</v>
      </c>
      <c r="E92" s="6">
        <v>0</v>
      </c>
      <c r="F92" s="6">
        <v>0</v>
      </c>
      <c r="G92" s="188">
        <v>0</v>
      </c>
      <c r="H92" s="189"/>
    </row>
    <row r="93" spans="1:8" ht="22.5" outlineLevel="1" x14ac:dyDescent="0.25">
      <c r="A93" s="3" t="str">
        <f>[1]Ingreso!A80</f>
        <v>EEE.08.02.002.000.000</v>
      </c>
      <c r="B93" s="4"/>
      <c r="C93" s="5" t="str">
        <f>[1]Ingreso!B80</f>
        <v>Multas Art.14, N°6, Ley N°18.695- De beneficio Fondo Común Municipal</v>
      </c>
      <c r="D93" s="6">
        <v>0</v>
      </c>
      <c r="E93" s="6">
        <v>0</v>
      </c>
      <c r="F93" s="6">
        <v>0</v>
      </c>
      <c r="G93" s="188">
        <v>0</v>
      </c>
      <c r="H93" s="189"/>
    </row>
    <row r="94" spans="1:8" ht="22.5" outlineLevel="1" x14ac:dyDescent="0.25">
      <c r="A94" s="3" t="str">
        <f>[1]Ingreso!A81</f>
        <v>EEE.08.02.002.001.000</v>
      </c>
      <c r="B94" s="4"/>
      <c r="C94" s="5" t="str">
        <f>[1]Ingreso!B81</f>
        <v>Multas Art. 14 N°6, Inc. 1°, ley N°18.695 Equipo de Registro</v>
      </c>
      <c r="D94" s="6">
        <v>0</v>
      </c>
      <c r="E94" s="6">
        <v>0</v>
      </c>
      <c r="F94" s="6">
        <v>0</v>
      </c>
      <c r="G94" s="188">
        <v>0</v>
      </c>
      <c r="H94" s="189"/>
    </row>
    <row r="95" spans="1:8" outlineLevel="1" x14ac:dyDescent="0.25">
      <c r="A95" s="3" t="str">
        <f>[1]Ingreso!A82</f>
        <v>EEE.08.02.002.002.000</v>
      </c>
      <c r="B95" s="4"/>
      <c r="C95" s="5" t="str">
        <f>[1]Ingreso!B82</f>
        <v>Multas Art. 14 N°6, Inc. 2°, ley N°18.695 – Multas TAG</v>
      </c>
      <c r="D95" s="6">
        <v>0</v>
      </c>
      <c r="E95" s="6">
        <v>0</v>
      </c>
      <c r="F95" s="6">
        <v>0</v>
      </c>
      <c r="G95" s="188">
        <v>0</v>
      </c>
      <c r="H95" s="189"/>
    </row>
    <row r="96" spans="1:8" ht="22.5" outlineLevel="1" x14ac:dyDescent="0.25">
      <c r="A96" s="3" t="str">
        <f>[1]Ingreso!A83</f>
        <v>EEE.08.02.002.003.000</v>
      </c>
      <c r="B96" s="4"/>
      <c r="C96" s="5" t="str">
        <f>[1]Ingreso!B83</f>
        <v>Multas Art. 42, Decreto N°900, de 1996, Ministerio de Obras Públicas</v>
      </c>
      <c r="D96" s="6">
        <v>0</v>
      </c>
      <c r="E96" s="6">
        <v>0</v>
      </c>
      <c r="F96" s="6">
        <v>0</v>
      </c>
      <c r="G96" s="188">
        <v>0</v>
      </c>
      <c r="H96" s="189"/>
    </row>
    <row r="97" spans="1:8" outlineLevel="1" x14ac:dyDescent="0.25">
      <c r="A97" s="3" t="str">
        <f>[1]Ingreso!A84</f>
        <v>EEE.08.02.002.999.000</v>
      </c>
      <c r="B97" s="4"/>
      <c r="C97" s="5" t="str">
        <f>[1]Ingreso!B84</f>
        <v>Otras Multas de Beneficio Fondo Común Municipal</v>
      </c>
      <c r="D97" s="6">
        <v>0</v>
      </c>
      <c r="E97" s="6">
        <v>0</v>
      </c>
      <c r="F97" s="6">
        <v>0</v>
      </c>
      <c r="G97" s="188">
        <v>0</v>
      </c>
      <c r="H97" s="189"/>
    </row>
    <row r="98" spans="1:8" outlineLevel="1" x14ac:dyDescent="0.25">
      <c r="A98" s="3" t="str">
        <f>[1]Ingreso!A85</f>
        <v>EEE.08.02.003.000.000</v>
      </c>
      <c r="B98" s="4"/>
      <c r="C98" s="5" t="str">
        <f>[1]Ingreso!B85</f>
        <v>Multas Ley de Alcoholes - De Beneficio Municipal</v>
      </c>
      <c r="D98" s="6">
        <v>0</v>
      </c>
      <c r="E98" s="6">
        <v>0</v>
      </c>
      <c r="F98" s="6">
        <v>0</v>
      </c>
      <c r="G98" s="188">
        <v>0</v>
      </c>
      <c r="H98" s="189"/>
    </row>
    <row r="99" spans="1:8" outlineLevel="1" x14ac:dyDescent="0.25">
      <c r="A99" s="3" t="str">
        <f>[1]Ingreso!A86</f>
        <v>EEE.08.02.004.000.000</v>
      </c>
      <c r="B99" s="4"/>
      <c r="C99" s="5" t="str">
        <f>[1]Ingreso!B86</f>
        <v>Multas Ley de Alcoholes - De Beneficio Servicios de Salud</v>
      </c>
      <c r="D99" s="6">
        <v>0</v>
      </c>
      <c r="E99" s="6">
        <v>0</v>
      </c>
      <c r="F99" s="6">
        <v>0</v>
      </c>
      <c r="G99" s="188">
        <v>0</v>
      </c>
      <c r="H99" s="189"/>
    </row>
    <row r="100" spans="1:8" ht="22.5" outlineLevel="1" x14ac:dyDescent="0.25">
      <c r="A100" s="3" t="str">
        <f>[1]Ingreso!A87</f>
        <v>EEE.08.02.005.000.000</v>
      </c>
      <c r="B100" s="4"/>
      <c r="C100" s="5" t="str">
        <f>[1]Ingreso!B87</f>
        <v>Reg. de Multas de Tráns. no Pagadas - De Beneficio Municipal</v>
      </c>
      <c r="D100" s="6">
        <v>0</v>
      </c>
      <c r="E100" s="6">
        <v>0</v>
      </c>
      <c r="F100" s="6">
        <v>0</v>
      </c>
      <c r="G100" s="188">
        <v>0</v>
      </c>
      <c r="H100" s="189"/>
    </row>
    <row r="101" spans="1:8" ht="22.5" outlineLevel="1" x14ac:dyDescent="0.25">
      <c r="A101" s="3" t="str">
        <f>[1]Ingreso!A88</f>
        <v>EEE.08.02.006.000.000</v>
      </c>
      <c r="B101" s="4"/>
      <c r="C101" s="5" t="str">
        <f>[1]Ingreso!B88</f>
        <v>Reg. de Multas de Tráns. no Pagadas - De Beneficio Otras Municipalidades</v>
      </c>
      <c r="D101" s="6">
        <v>0</v>
      </c>
      <c r="E101" s="6">
        <v>0</v>
      </c>
      <c r="F101" s="6">
        <v>0</v>
      </c>
      <c r="G101" s="188">
        <v>0</v>
      </c>
      <c r="H101" s="189"/>
    </row>
    <row r="102" spans="1:8" ht="22.5" outlineLevel="1" x14ac:dyDescent="0.25">
      <c r="A102" s="3" t="str">
        <f>[1]Ingreso!A89</f>
        <v>EEE.08.02.007.000.000</v>
      </c>
      <c r="B102" s="4"/>
      <c r="C102" s="5" t="str">
        <f>[1]Ingreso!B89</f>
        <v>Multas Juzgado de Policía Local - De Beneficio Otras Municipalidades</v>
      </c>
      <c r="D102" s="6">
        <v>0</v>
      </c>
      <c r="E102" s="6">
        <v>0</v>
      </c>
      <c r="F102" s="6">
        <v>0</v>
      </c>
      <c r="G102" s="188">
        <v>0</v>
      </c>
      <c r="H102" s="189"/>
    </row>
    <row r="103" spans="1:8" outlineLevel="1" collapsed="1" x14ac:dyDescent="0.25">
      <c r="A103" s="3" t="str">
        <f>[1]Ingreso!A90</f>
        <v>EEE.08.02.008.000.000</v>
      </c>
      <c r="B103" s="4"/>
      <c r="C103" s="5" t="str">
        <f>[1]Ingreso!B90</f>
        <v>Multas e Intereses</v>
      </c>
      <c r="D103" s="6">
        <v>0</v>
      </c>
      <c r="E103" s="6">
        <v>0</v>
      </c>
      <c r="F103" s="6">
        <v>0</v>
      </c>
      <c r="G103" s="188">
        <v>0</v>
      </c>
      <c r="H103" s="189"/>
    </row>
    <row r="104" spans="1:8" outlineLevel="2" x14ac:dyDescent="0.25">
      <c r="A104" s="3" t="str">
        <f>[1]Ingreso!A91</f>
        <v>EEE.08.02.009.000.000</v>
      </c>
      <c r="B104" s="4"/>
      <c r="C104" s="5" t="str">
        <f>[1]Ingreso!B91</f>
        <v>Registro de Multas de Pasajeros Infractores-De Beneficio Otras Municipalidades</v>
      </c>
      <c r="D104" s="6">
        <v>0</v>
      </c>
      <c r="E104" s="6">
        <v>0</v>
      </c>
      <c r="F104" s="6">
        <v>0</v>
      </c>
      <c r="G104" s="188">
        <v>0</v>
      </c>
      <c r="H104" s="189"/>
    </row>
    <row r="105" spans="1:8" ht="22.5" outlineLevel="2" x14ac:dyDescent="0.25">
      <c r="A105" s="3" t="str">
        <f>[1]Ingreso!A92</f>
        <v>EEE.08.03.000.000.000</v>
      </c>
      <c r="B105" s="4"/>
      <c r="C105" s="5" t="str">
        <f>[1]Ingreso!B92</f>
        <v>PARTIC. DEL FONDO COMUN MUNICIPAL - Art. 38 D.L. Nº 3.063, de 1979</v>
      </c>
      <c r="D105" s="6">
        <v>0</v>
      </c>
      <c r="E105" s="6">
        <v>0</v>
      </c>
      <c r="F105" s="6">
        <v>0</v>
      </c>
      <c r="G105" s="188">
        <v>0</v>
      </c>
      <c r="H105" s="189"/>
    </row>
    <row r="106" spans="1:8" outlineLevel="2" x14ac:dyDescent="0.25">
      <c r="A106" s="3" t="str">
        <f>[1]Ingreso!A93</f>
        <v>EEE.08.03.001.000.000</v>
      </c>
      <c r="B106" s="4"/>
      <c r="C106" s="5" t="str">
        <f>[1]Ingreso!B93</f>
        <v>Participación Anual</v>
      </c>
      <c r="D106" s="6">
        <v>0</v>
      </c>
      <c r="E106" s="6">
        <v>0</v>
      </c>
      <c r="F106" s="6">
        <v>0</v>
      </c>
      <c r="G106" s="188">
        <v>0</v>
      </c>
      <c r="H106" s="189"/>
    </row>
    <row r="107" spans="1:8" outlineLevel="2" x14ac:dyDescent="0.25">
      <c r="A107" s="3" t="str">
        <f>[1]Ingreso!A94</f>
        <v>EEE.08.03.002.000.000</v>
      </c>
      <c r="B107" s="4"/>
      <c r="C107" s="5" t="str">
        <f>[1]Ingreso!B94</f>
        <v>Compensaciones Fondo Común Municipal</v>
      </c>
      <c r="D107" s="6">
        <v>0</v>
      </c>
      <c r="E107" s="6">
        <v>0</v>
      </c>
      <c r="F107" s="6">
        <v>0</v>
      </c>
      <c r="G107" s="188">
        <v>0</v>
      </c>
      <c r="H107" s="189"/>
    </row>
    <row r="108" spans="1:8" outlineLevel="2" x14ac:dyDescent="0.25">
      <c r="A108" s="3" t="str">
        <f>[1]Ingreso!A95</f>
        <v>EEE.08.03.003.000.000</v>
      </c>
      <c r="B108" s="4"/>
      <c r="C108" s="5" t="str">
        <f>[1]Ingreso!B95</f>
        <v>Aportes Extraordinarios</v>
      </c>
      <c r="D108" s="6">
        <v>0</v>
      </c>
      <c r="E108" s="6">
        <v>0</v>
      </c>
      <c r="F108" s="6">
        <v>0</v>
      </c>
      <c r="G108" s="188">
        <v>0</v>
      </c>
      <c r="H108" s="189"/>
    </row>
    <row r="109" spans="1:8" outlineLevel="1" x14ac:dyDescent="0.25">
      <c r="A109" s="3" t="str">
        <f>[1]Ingreso!A96</f>
        <v>EEE.08.03.003.001.000</v>
      </c>
      <c r="B109" s="4"/>
      <c r="C109" s="5" t="str">
        <f>[1]Ingreso!B96</f>
        <v>Aporte Extraordinarios</v>
      </c>
      <c r="D109" s="6">
        <v>0</v>
      </c>
      <c r="E109" s="6">
        <v>0</v>
      </c>
      <c r="F109" s="6">
        <v>0</v>
      </c>
      <c r="G109" s="188">
        <v>0</v>
      </c>
      <c r="H109" s="189"/>
    </row>
    <row r="110" spans="1:8" ht="22.5" outlineLevel="2" x14ac:dyDescent="0.25">
      <c r="A110" s="3" t="str">
        <f>[1]Ingreso!A97</f>
        <v>EEE.08.03.003.002.000</v>
      </c>
      <c r="B110" s="4"/>
      <c r="C110" s="5" t="str">
        <f>[1]Ingreso!B97</f>
        <v>Anticipos de Aportes del Fondo Común Municipal por Leyes Especiales</v>
      </c>
      <c r="D110" s="6">
        <v>0</v>
      </c>
      <c r="E110" s="6">
        <v>0</v>
      </c>
      <c r="F110" s="6">
        <v>0</v>
      </c>
      <c r="G110" s="188">
        <v>0</v>
      </c>
      <c r="H110" s="189"/>
    </row>
    <row r="111" spans="1:8" outlineLevel="2" x14ac:dyDescent="0.25">
      <c r="A111" s="3" t="str">
        <f>[1]Ingreso!A98</f>
        <v>EEE.08.04.000.000.000</v>
      </c>
      <c r="B111" s="4"/>
      <c r="C111" s="5" t="str">
        <f>[1]Ingreso!B98</f>
        <v>FONDOS DE TERCEROS</v>
      </c>
      <c r="D111" s="6">
        <v>0</v>
      </c>
      <c r="E111" s="6">
        <v>0</v>
      </c>
      <c r="F111" s="6">
        <v>0</v>
      </c>
      <c r="G111" s="188">
        <v>0</v>
      </c>
      <c r="H111" s="189"/>
    </row>
    <row r="112" spans="1:8" outlineLevel="2" x14ac:dyDescent="0.25">
      <c r="A112" s="3" t="str">
        <f>[1]Ingreso!A99</f>
        <v>EEE.08.04.001.000.000</v>
      </c>
      <c r="B112" s="4"/>
      <c r="C112" s="5" t="str">
        <f>[1]Ingreso!B99</f>
        <v>Arancel al Registro de Multas de Tránsito No Pagadas</v>
      </c>
      <c r="D112" s="6">
        <v>0</v>
      </c>
      <c r="E112" s="6">
        <v>0</v>
      </c>
      <c r="F112" s="6">
        <v>0</v>
      </c>
      <c r="G112" s="188">
        <v>0</v>
      </c>
      <c r="H112" s="189"/>
    </row>
    <row r="113" spans="1:8" ht="14.25" customHeight="1" outlineLevel="1" x14ac:dyDescent="0.25">
      <c r="A113" s="3" t="str">
        <f>[1]Ingreso!A100</f>
        <v>EEE.08.04.003.000.000</v>
      </c>
      <c r="B113" s="4"/>
      <c r="C113" s="5" t="str">
        <f>[1]Ingreso!B100</f>
        <v>Cobros Judiciales a Favor de Empresas Concesionarias</v>
      </c>
      <c r="D113" s="6">
        <v>0</v>
      </c>
      <c r="E113" s="6">
        <v>0</v>
      </c>
      <c r="F113" s="6">
        <v>0</v>
      </c>
      <c r="G113" s="188">
        <v>0</v>
      </c>
      <c r="H113" s="189"/>
    </row>
    <row r="114" spans="1:8" ht="14.25" customHeight="1" outlineLevel="1" x14ac:dyDescent="0.25">
      <c r="A114" s="3" t="str">
        <f>[1]Ingreso!A101</f>
        <v>EEE.08.04.999.000.000</v>
      </c>
      <c r="B114" s="4"/>
      <c r="C114" s="5" t="str">
        <f>[1]Ingreso!B101</f>
        <v>Otros Fondos de Terceros</v>
      </c>
      <c r="D114" s="6">
        <v>0</v>
      </c>
      <c r="E114" s="6">
        <v>0</v>
      </c>
      <c r="F114" s="6">
        <v>0</v>
      </c>
      <c r="G114" s="188">
        <v>0</v>
      </c>
      <c r="H114" s="189"/>
    </row>
    <row r="115" spans="1:8" outlineLevel="1" x14ac:dyDescent="0.25">
      <c r="A115" s="3" t="str">
        <f>[1]Ingreso!A102</f>
        <v>EEE.08.99.000.000.000</v>
      </c>
      <c r="B115" s="4"/>
      <c r="C115" s="5" t="str">
        <f>[1]Ingreso!B102</f>
        <v>OTROS</v>
      </c>
      <c r="D115" s="6">
        <v>0</v>
      </c>
      <c r="E115" s="6">
        <v>180732</v>
      </c>
      <c r="F115" s="6">
        <f>F117</f>
        <v>180149</v>
      </c>
      <c r="G115" s="188">
        <f>E115-F115</f>
        <v>583</v>
      </c>
      <c r="H115" s="189"/>
    </row>
    <row r="116" spans="1:8" x14ac:dyDescent="0.25">
      <c r="A116" s="3" t="str">
        <f>[1]Ingreso!A103</f>
        <v>EEE.08.99.001.000.000</v>
      </c>
      <c r="B116" s="4"/>
      <c r="C116" s="5" t="str">
        <f>[1]Ingreso!B103</f>
        <v>Devoluc. y Reintegros no Provenientes de Impuestos</v>
      </c>
      <c r="D116" s="6">
        <v>0</v>
      </c>
      <c r="E116" s="6">
        <v>0</v>
      </c>
      <c r="F116" s="6">
        <v>0</v>
      </c>
      <c r="G116" s="188">
        <v>0</v>
      </c>
      <c r="H116" s="189"/>
    </row>
    <row r="117" spans="1:8" outlineLevel="1" x14ac:dyDescent="0.25">
      <c r="A117" s="3" t="str">
        <f>[1]Ingreso!A104</f>
        <v>EEE.08.99.999.000.000</v>
      </c>
      <c r="B117" s="4"/>
      <c r="C117" s="5" t="str">
        <f>[1]Ingreso!B104</f>
        <v>Otros</v>
      </c>
      <c r="D117" s="6">
        <v>0</v>
      </c>
      <c r="E117" s="6">
        <v>180732</v>
      </c>
      <c r="F117" s="6">
        <f>BALANCE!J16+BALANCE!J72+BALANCE!J126+BALANCE!J176</f>
        <v>180149</v>
      </c>
      <c r="G117" s="188">
        <f>E117-F117</f>
        <v>583</v>
      </c>
      <c r="H117" s="189"/>
    </row>
    <row r="118" spans="1:8" outlineLevel="1" x14ac:dyDescent="0.25">
      <c r="A118" s="3" t="str">
        <f>[1]Ingreso!A105</f>
        <v>EEE.10.00.000.000.000</v>
      </c>
      <c r="B118" s="4"/>
      <c r="C118" s="5" t="str">
        <f>[1]Ingreso!B105</f>
        <v>CxC  VENTA DE ACTIVOS NO FINANCIEROS</v>
      </c>
      <c r="D118" s="6">
        <v>0</v>
      </c>
      <c r="E118" s="6">
        <v>0</v>
      </c>
      <c r="F118" s="6">
        <v>0</v>
      </c>
      <c r="G118" s="188">
        <v>0</v>
      </c>
      <c r="H118" s="189"/>
    </row>
    <row r="119" spans="1:8" outlineLevel="1" x14ac:dyDescent="0.25">
      <c r="A119" s="3" t="str">
        <f>[1]Ingreso!A106</f>
        <v>EEE.10.01.000.000.000</v>
      </c>
      <c r="B119" s="4"/>
      <c r="C119" s="5" t="str">
        <f>[1]Ingreso!B106</f>
        <v>TERRENOS</v>
      </c>
      <c r="D119" s="6">
        <v>0</v>
      </c>
      <c r="E119" s="6">
        <v>0</v>
      </c>
      <c r="F119" s="6">
        <v>0</v>
      </c>
      <c r="G119" s="188">
        <v>0</v>
      </c>
      <c r="H119" s="189"/>
    </row>
    <row r="120" spans="1:8" outlineLevel="1" x14ac:dyDescent="0.25">
      <c r="A120" s="3" t="str">
        <f>[1]Ingreso!A107</f>
        <v>EEE.10.02.000.000.000</v>
      </c>
      <c r="B120" s="4"/>
      <c r="C120" s="5" t="str">
        <f>[1]Ingreso!B107</f>
        <v>EDIFICIOS</v>
      </c>
      <c r="D120" s="6">
        <v>0</v>
      </c>
      <c r="E120" s="6">
        <v>0</v>
      </c>
      <c r="F120" s="6">
        <v>0</v>
      </c>
      <c r="G120" s="188">
        <v>0</v>
      </c>
      <c r="H120" s="189"/>
    </row>
    <row r="121" spans="1:8" outlineLevel="1" x14ac:dyDescent="0.25">
      <c r="A121" s="3" t="str">
        <f>[1]Ingreso!A108</f>
        <v>EEE.10.03.000.000.000</v>
      </c>
      <c r="B121" s="4"/>
      <c r="C121" s="5" t="str">
        <f>[1]Ingreso!B108</f>
        <v>VEHICULOS</v>
      </c>
      <c r="D121" s="6">
        <v>0</v>
      </c>
      <c r="E121" s="6">
        <v>0</v>
      </c>
      <c r="F121" s="6">
        <v>0</v>
      </c>
      <c r="G121" s="188">
        <v>0</v>
      </c>
      <c r="H121" s="189"/>
    </row>
    <row r="122" spans="1:8" outlineLevel="1" x14ac:dyDescent="0.25">
      <c r="A122" s="3" t="str">
        <f>[1]Ingreso!A109</f>
        <v>EEE.10.04.000.000.000</v>
      </c>
      <c r="B122" s="4"/>
      <c r="C122" s="5" t="str">
        <f>[1]Ingreso!B109</f>
        <v>MOBILIARIO Y OTROS</v>
      </c>
      <c r="D122" s="6">
        <v>0</v>
      </c>
      <c r="E122" s="6">
        <v>0</v>
      </c>
      <c r="F122" s="6">
        <v>0</v>
      </c>
      <c r="G122" s="188">
        <v>0</v>
      </c>
      <c r="H122" s="189"/>
    </row>
    <row r="123" spans="1:8" outlineLevel="1" x14ac:dyDescent="0.25">
      <c r="A123" s="3" t="str">
        <f>[1]Ingreso!A110</f>
        <v>EEE.10.05.000.000.000</v>
      </c>
      <c r="B123" s="4"/>
      <c r="C123" s="5" t="str">
        <f>[1]Ingreso!B110</f>
        <v>MAQUINAS Y EQUIPOS</v>
      </c>
      <c r="D123" s="6">
        <v>0</v>
      </c>
      <c r="E123" s="6">
        <v>0</v>
      </c>
      <c r="F123" s="6">
        <v>0</v>
      </c>
      <c r="G123" s="188">
        <v>0</v>
      </c>
      <c r="H123" s="189"/>
    </row>
    <row r="124" spans="1:8" outlineLevel="1" x14ac:dyDescent="0.25">
      <c r="A124" s="3" t="str">
        <f>[1]Ingreso!A111</f>
        <v>EEE.10.06.000.000.000</v>
      </c>
      <c r="B124" s="4"/>
      <c r="C124" s="5" t="str">
        <f>[1]Ingreso!B111</f>
        <v>EQUIPOS INFORMATICOS</v>
      </c>
      <c r="D124" s="6">
        <v>0</v>
      </c>
      <c r="E124" s="6">
        <v>0</v>
      </c>
      <c r="F124" s="6">
        <v>0</v>
      </c>
      <c r="G124" s="188">
        <v>0</v>
      </c>
      <c r="H124" s="189"/>
    </row>
    <row r="125" spans="1:8" x14ac:dyDescent="0.25">
      <c r="A125" s="3" t="str">
        <f>[1]Ingreso!A112</f>
        <v>EEE.10.07.000.000.000</v>
      </c>
      <c r="B125" s="4"/>
      <c r="C125" s="5" t="str">
        <f>[1]Ingreso!B112</f>
        <v>PROGRAMAS INFORMATICOS</v>
      </c>
      <c r="D125" s="6">
        <v>0</v>
      </c>
      <c r="E125" s="6">
        <v>0</v>
      </c>
      <c r="F125" s="6">
        <v>0</v>
      </c>
      <c r="G125" s="188">
        <v>0</v>
      </c>
      <c r="H125" s="189"/>
    </row>
    <row r="126" spans="1:8" outlineLevel="1" x14ac:dyDescent="0.25">
      <c r="A126" s="3" t="str">
        <f>[1]Ingreso!A113</f>
        <v>EEE.10.99.000.000.000</v>
      </c>
      <c r="B126" s="4"/>
      <c r="C126" s="5" t="str">
        <f>[1]Ingreso!B113</f>
        <v>OTROS ACTIVOS NO FINANCIEROS</v>
      </c>
      <c r="D126" s="6">
        <v>0</v>
      </c>
      <c r="E126" s="6">
        <v>0</v>
      </c>
      <c r="F126" s="6">
        <v>0</v>
      </c>
      <c r="G126" s="188">
        <v>0</v>
      </c>
      <c r="H126" s="189"/>
    </row>
    <row r="127" spans="1:8" outlineLevel="1" x14ac:dyDescent="0.25">
      <c r="A127" s="3" t="str">
        <f>[1]Ingreso!A114</f>
        <v>EEE.11.00.000.000.000</v>
      </c>
      <c r="B127" s="4"/>
      <c r="C127" s="5" t="str">
        <f>[1]Ingreso!B114</f>
        <v>CxC VENTA DE ACTIVOS FINANCIEROS</v>
      </c>
      <c r="D127" s="6">
        <v>0</v>
      </c>
      <c r="E127" s="6">
        <v>0</v>
      </c>
      <c r="F127" s="6">
        <v>0</v>
      </c>
      <c r="G127" s="188">
        <v>0</v>
      </c>
      <c r="H127" s="189"/>
    </row>
    <row r="128" spans="1:8" outlineLevel="1" x14ac:dyDescent="0.25">
      <c r="A128" s="3" t="str">
        <f>[1]Ingreso!A115</f>
        <v>EEE.11.01.000.000.000</v>
      </c>
      <c r="B128" s="4"/>
      <c r="C128" s="5" t="str">
        <f>[1]Ingreso!B115</f>
        <v>VENTA  O RESCATE DE TITULOS Y VALORES</v>
      </c>
      <c r="D128" s="6">
        <v>0</v>
      </c>
      <c r="E128" s="6">
        <v>0</v>
      </c>
      <c r="F128" s="6">
        <v>0</v>
      </c>
      <c r="G128" s="188">
        <v>0</v>
      </c>
      <c r="H128" s="189"/>
    </row>
    <row r="129" spans="1:8" outlineLevel="1" x14ac:dyDescent="0.25">
      <c r="A129" s="3" t="str">
        <f>[1]Ingreso!A116</f>
        <v>EEE.11.01.001.000.000</v>
      </c>
      <c r="B129" s="4"/>
      <c r="C129" s="5" t="str">
        <f>[1]Ingreso!B116</f>
        <v>Depósitos a Plazo</v>
      </c>
      <c r="D129" s="6">
        <v>0</v>
      </c>
      <c r="E129" s="6">
        <v>0</v>
      </c>
      <c r="F129" s="6">
        <v>0</v>
      </c>
      <c r="G129" s="188">
        <v>0</v>
      </c>
      <c r="H129" s="189"/>
    </row>
    <row r="130" spans="1:8" outlineLevel="1" x14ac:dyDescent="0.25">
      <c r="A130" s="3" t="str">
        <f>[1]Ingreso!A117</f>
        <v>EEE.11.01.003.000.000</v>
      </c>
      <c r="B130" s="4"/>
      <c r="C130" s="5" t="str">
        <f>[1]Ingreso!B117</f>
        <v>Cuotas de Fondos Mutuos</v>
      </c>
      <c r="D130" s="6">
        <v>0</v>
      </c>
      <c r="E130" s="6">
        <v>0</v>
      </c>
      <c r="F130" s="6">
        <v>0</v>
      </c>
      <c r="G130" s="188">
        <v>0</v>
      </c>
      <c r="H130" s="189"/>
    </row>
    <row r="131" spans="1:8" outlineLevel="1" x14ac:dyDescent="0.25">
      <c r="A131" s="3" t="str">
        <f>[1]Ingreso!A118</f>
        <v>EEE.11.01.999.000.000</v>
      </c>
      <c r="B131" s="4"/>
      <c r="C131" s="5" t="str">
        <f>[1]Ingreso!B118</f>
        <v>Otros</v>
      </c>
      <c r="D131" s="6">
        <v>0</v>
      </c>
      <c r="E131" s="6">
        <v>0</v>
      </c>
      <c r="F131" s="6">
        <v>0</v>
      </c>
      <c r="G131" s="188">
        <v>0</v>
      </c>
      <c r="H131" s="189"/>
    </row>
    <row r="132" spans="1:8" x14ac:dyDescent="0.25">
      <c r="A132" s="3" t="str">
        <f>[1]Ingreso!A119</f>
        <v>EEE.11.02.000.000.000</v>
      </c>
      <c r="B132" s="4"/>
      <c r="C132" s="5" t="str">
        <f>[1]Ingreso!B119</f>
        <v>VENTA DE ACCIONES Y PARTICIPACIONES DE CAPITAL</v>
      </c>
      <c r="D132" s="6">
        <v>0</v>
      </c>
      <c r="E132" s="6">
        <v>0</v>
      </c>
      <c r="F132" s="6">
        <v>0</v>
      </c>
      <c r="G132" s="188">
        <v>0</v>
      </c>
      <c r="H132" s="189"/>
    </row>
    <row r="133" spans="1:8" outlineLevel="1" x14ac:dyDescent="0.25">
      <c r="A133" s="3" t="str">
        <f>[1]Ingreso!A120</f>
        <v>EEE.11.99.000.000.000</v>
      </c>
      <c r="B133" s="4"/>
      <c r="C133" s="5" t="str">
        <f>[1]Ingreso!B120</f>
        <v>OTROS ACTIVOS FINANCIEROS</v>
      </c>
      <c r="D133" s="6">
        <v>0</v>
      </c>
      <c r="E133" s="6">
        <v>0</v>
      </c>
      <c r="F133" s="6">
        <v>0</v>
      </c>
      <c r="G133" s="188">
        <v>0</v>
      </c>
      <c r="H133" s="189"/>
    </row>
    <row r="134" spans="1:8" outlineLevel="1" x14ac:dyDescent="0.25">
      <c r="A134" s="3" t="str">
        <f>[1]Ingreso!A121</f>
        <v>EEE.12.00.000.000.000</v>
      </c>
      <c r="B134" s="4"/>
      <c r="C134" s="5" t="str">
        <f>[1]Ingreso!B121</f>
        <v>CxC RECUPERACION DE PRESTAMOS</v>
      </c>
      <c r="D134" s="6">
        <v>0</v>
      </c>
      <c r="E134" s="6">
        <v>0</v>
      </c>
      <c r="F134" s="6">
        <v>0</v>
      </c>
      <c r="G134" s="188">
        <v>0</v>
      </c>
      <c r="H134" s="189"/>
    </row>
    <row r="135" spans="1:8" outlineLevel="1" x14ac:dyDescent="0.25">
      <c r="A135" s="3" t="str">
        <f>[1]Ingreso!A122</f>
        <v>EEE.12.06.000.000.000</v>
      </c>
      <c r="B135" s="4"/>
      <c r="C135" s="5" t="str">
        <f>[1]Ingreso!B122</f>
        <v>POR ANTICIPOS A CONTRATISTAS</v>
      </c>
      <c r="D135" s="6">
        <v>0</v>
      </c>
      <c r="E135" s="6">
        <v>0</v>
      </c>
      <c r="F135" s="6">
        <v>0</v>
      </c>
      <c r="G135" s="188">
        <v>0</v>
      </c>
      <c r="H135" s="189"/>
    </row>
    <row r="136" spans="1:8" x14ac:dyDescent="0.25">
      <c r="A136" s="3" t="str">
        <f>[1]Ingreso!A123</f>
        <v>EEE.12.09.000.000.000</v>
      </c>
      <c r="B136" s="4"/>
      <c r="C136" s="5" t="str">
        <f>[1]Ingreso!B123</f>
        <v>POR VENTAS A PLAZO</v>
      </c>
      <c r="D136" s="6">
        <v>0</v>
      </c>
      <c r="E136" s="6">
        <v>0</v>
      </c>
      <c r="F136" s="6">
        <v>0</v>
      </c>
      <c r="G136" s="188">
        <v>0</v>
      </c>
      <c r="H136" s="189"/>
    </row>
    <row r="137" spans="1:8" outlineLevel="1" x14ac:dyDescent="0.25">
      <c r="A137" s="3" t="str">
        <f>[1]Ingreso!A124</f>
        <v>EEE.12.10.000.000.000</v>
      </c>
      <c r="B137" s="4"/>
      <c r="C137" s="5" t="str">
        <f>[1]Ingreso!B124</f>
        <v>INGRESOS POR PERCIBIR</v>
      </c>
      <c r="D137" s="6">
        <v>0</v>
      </c>
      <c r="E137" s="6">
        <v>0</v>
      </c>
      <c r="F137" s="6">
        <v>0</v>
      </c>
      <c r="G137" s="188">
        <v>0</v>
      </c>
      <c r="H137" s="189"/>
    </row>
    <row r="138" spans="1:8" outlineLevel="1" x14ac:dyDescent="0.25">
      <c r="A138" s="3" t="str">
        <f>[1]Ingreso!A125</f>
        <v>EEE.13.00.000.000.000</v>
      </c>
      <c r="B138" s="4"/>
      <c r="C138" s="5" t="str">
        <f>[1]Ingreso!B125</f>
        <v>CxC TRANSFERENCIAS PARA GASTOS DE CAPITAL</v>
      </c>
      <c r="D138" s="6">
        <v>0</v>
      </c>
      <c r="E138" s="6">
        <v>0</v>
      </c>
      <c r="F138" s="6">
        <v>0</v>
      </c>
      <c r="G138" s="188">
        <v>0</v>
      </c>
      <c r="H138" s="189"/>
    </row>
    <row r="139" spans="1:8" outlineLevel="1" x14ac:dyDescent="0.25">
      <c r="A139" s="3" t="str">
        <f>[1]Ingreso!A126</f>
        <v>EEE.13.01.000.000.000</v>
      </c>
      <c r="B139" s="4"/>
      <c r="C139" s="5" t="str">
        <f>[1]Ingreso!B126</f>
        <v>DEL SECTOR PRIVADO</v>
      </c>
      <c r="D139" s="6">
        <v>0</v>
      </c>
      <c r="E139" s="6">
        <v>0</v>
      </c>
      <c r="F139" s="6">
        <v>0</v>
      </c>
      <c r="G139" s="188">
        <v>0</v>
      </c>
      <c r="H139" s="189"/>
    </row>
    <row r="140" spans="1:8" outlineLevel="1" x14ac:dyDescent="0.25">
      <c r="A140" s="3" t="str">
        <f>[1]Ingreso!A127</f>
        <v>EEE.13.01.001.000.000</v>
      </c>
      <c r="B140" s="4"/>
      <c r="C140" s="5" t="str">
        <f>[1]Ingreso!B127</f>
        <v>De la Comunidad - Programa Pavimentos Participativos</v>
      </c>
      <c r="D140" s="6">
        <v>0</v>
      </c>
      <c r="E140" s="6">
        <v>0</v>
      </c>
      <c r="F140" s="6">
        <v>0</v>
      </c>
      <c r="G140" s="188">
        <v>0</v>
      </c>
      <c r="H140" s="189"/>
    </row>
    <row r="141" spans="1:8" outlineLevel="1" x14ac:dyDescent="0.25">
      <c r="A141" s="3" t="str">
        <f>[1]Ingreso!A128</f>
        <v>EEE.13.01.999.000.000</v>
      </c>
      <c r="B141" s="4"/>
      <c r="C141" s="5" t="str">
        <f>[1]Ingreso!B128</f>
        <v>Otras</v>
      </c>
      <c r="D141" s="6">
        <v>0</v>
      </c>
      <c r="E141" s="6">
        <v>0</v>
      </c>
      <c r="F141" s="6">
        <v>0</v>
      </c>
      <c r="G141" s="188">
        <v>0</v>
      </c>
      <c r="H141" s="189"/>
    </row>
    <row r="142" spans="1:8" outlineLevel="1" x14ac:dyDescent="0.25">
      <c r="A142" s="3" t="str">
        <f>[1]Ingreso!A129</f>
        <v>EEE.13.03.000.000.000</v>
      </c>
      <c r="B142" s="4"/>
      <c r="C142" s="5" t="str">
        <f>[1]Ingreso!B129</f>
        <v>DE OTRAS ENTIDADES PUBLICAS</v>
      </c>
      <c r="D142" s="6">
        <v>0</v>
      </c>
      <c r="E142" s="6">
        <v>0</v>
      </c>
      <c r="F142" s="6">
        <v>0</v>
      </c>
      <c r="G142" s="188">
        <v>0</v>
      </c>
      <c r="H142" s="189"/>
    </row>
    <row r="143" spans="1:8" ht="22.5" outlineLevel="1" x14ac:dyDescent="0.25">
      <c r="A143" s="3" t="str">
        <f>[1]Ingreso!A130</f>
        <v>EEE.13.03.002.000.000</v>
      </c>
      <c r="B143" s="4"/>
      <c r="C143" s="5" t="str">
        <f>[1]Ingreso!B130</f>
        <v>De la Subsecretaría de Desarrollo Regional y Administrativo</v>
      </c>
      <c r="D143" s="6">
        <v>0</v>
      </c>
      <c r="E143" s="6">
        <v>0</v>
      </c>
      <c r="F143" s="6">
        <v>0</v>
      </c>
      <c r="G143" s="188">
        <v>0</v>
      </c>
      <c r="H143" s="189"/>
    </row>
    <row r="144" spans="1:8" outlineLevel="1" x14ac:dyDescent="0.25">
      <c r="A144" s="3" t="str">
        <f>[1]Ingreso!A131</f>
        <v>EEE.13.03.002.001.000</v>
      </c>
      <c r="B144" s="4"/>
      <c r="C144" s="5" t="str">
        <f>[1]Ingreso!B131</f>
        <v>Programa Mejoramiento Urbano y Equipamiento Comunal (PMU)</v>
      </c>
      <c r="D144" s="6">
        <v>0</v>
      </c>
      <c r="E144" s="6">
        <v>0</v>
      </c>
      <c r="F144" s="6">
        <v>0</v>
      </c>
      <c r="G144" s="188">
        <v>0</v>
      </c>
      <c r="H144" s="189"/>
    </row>
    <row r="145" spans="1:8" outlineLevel="1" x14ac:dyDescent="0.25">
      <c r="A145" s="3" t="str">
        <f>[1]Ingreso!A132</f>
        <v>EEE.13.03.002.002.000</v>
      </c>
      <c r="B145" s="4"/>
      <c r="C145" s="5" t="str">
        <f>[1]Ingreso!B132</f>
        <v>Programa Mejoramiento de Barrios (PMB)</v>
      </c>
      <c r="D145" s="6">
        <v>0</v>
      </c>
      <c r="E145" s="6">
        <v>0</v>
      </c>
      <c r="F145" s="6">
        <v>0</v>
      </c>
      <c r="G145" s="188">
        <v>0</v>
      </c>
      <c r="H145" s="189"/>
    </row>
    <row r="146" spans="1:8" outlineLevel="1" x14ac:dyDescent="0.25">
      <c r="A146" s="3" t="str">
        <f>[1]Ingreso!A133</f>
        <v>EEE.13.03.002.999.000</v>
      </c>
      <c r="B146" s="4"/>
      <c r="C146" s="5" t="str">
        <f>[1]Ingreso!B133</f>
        <v>Otras Transferencias para Gastos de Capital de la SUBDERE</v>
      </c>
      <c r="D146" s="6">
        <v>0</v>
      </c>
      <c r="E146" s="6">
        <v>0</v>
      </c>
      <c r="F146" s="6">
        <v>0</v>
      </c>
      <c r="G146" s="188">
        <v>0</v>
      </c>
      <c r="H146" s="189"/>
    </row>
    <row r="147" spans="1:8" outlineLevel="1" x14ac:dyDescent="0.25">
      <c r="A147" s="3" t="str">
        <f>[1]Ingreso!A134</f>
        <v>EEE.13.03.004.000.000</v>
      </c>
      <c r="B147" s="4"/>
      <c r="C147" s="5" t="str">
        <f>[1]Ingreso!B134</f>
        <v>De la Subsecretaría de Educación</v>
      </c>
      <c r="D147" s="6">
        <v>0</v>
      </c>
      <c r="E147" s="6">
        <v>0</v>
      </c>
      <c r="F147" s="6">
        <v>0</v>
      </c>
      <c r="G147" s="188">
        <v>0</v>
      </c>
      <c r="H147" s="189"/>
    </row>
    <row r="148" spans="1:8" outlineLevel="1" x14ac:dyDescent="0.25">
      <c r="A148" s="3" t="str">
        <f>[1]Ingreso!A135</f>
        <v>EEE.13.03.004.002.000</v>
      </c>
      <c r="B148" s="4"/>
      <c r="C148" s="5" t="str">
        <f>[1]Ingreso!B135</f>
        <v>Otros Aportes</v>
      </c>
      <c r="D148" s="6">
        <v>0</v>
      </c>
      <c r="E148" s="6">
        <v>0</v>
      </c>
      <c r="F148" s="6">
        <v>0</v>
      </c>
      <c r="G148" s="188">
        <v>0</v>
      </c>
      <c r="H148" s="189"/>
    </row>
    <row r="149" spans="1:8" outlineLevel="1" x14ac:dyDescent="0.25">
      <c r="A149" s="3" t="str">
        <f>[1]Ingreso!A136</f>
        <v>EEE.13.03.005.000.000</v>
      </c>
      <c r="B149" s="4"/>
      <c r="C149" s="5" t="str">
        <f>[1]Ingreso!B136</f>
        <v>Del Tesoro Público</v>
      </c>
      <c r="D149" s="6">
        <v>0</v>
      </c>
      <c r="E149" s="6">
        <v>0</v>
      </c>
      <c r="F149" s="6">
        <v>0</v>
      </c>
      <c r="G149" s="188">
        <v>0</v>
      </c>
      <c r="H149" s="189"/>
    </row>
    <row r="150" spans="1:8" outlineLevel="1" x14ac:dyDescent="0.25">
      <c r="A150" s="3" t="str">
        <f>[1]Ingreso!A137</f>
        <v>EEE.13.03.005.001.000</v>
      </c>
      <c r="B150" s="4"/>
      <c r="C150" s="5" t="str">
        <f>[1]Ingreso!B137</f>
        <v>Patentes Mineras Ley Nº 19.143</v>
      </c>
      <c r="D150" s="6">
        <v>0</v>
      </c>
      <c r="E150" s="6">
        <v>0</v>
      </c>
      <c r="F150" s="6">
        <v>0</v>
      </c>
      <c r="G150" s="188">
        <v>0</v>
      </c>
      <c r="H150" s="189"/>
    </row>
    <row r="151" spans="1:8" outlineLevel="1" x14ac:dyDescent="0.25">
      <c r="A151" s="3" t="str">
        <f>[1]Ingreso!A138</f>
        <v>EEE.13.03.005.002.000</v>
      </c>
      <c r="B151" s="4"/>
      <c r="C151" s="5" t="str">
        <f>[1]Ingreso!B138</f>
        <v>Casinos de Juegos Ley Nº 19.995</v>
      </c>
      <c r="D151" s="6">
        <v>0</v>
      </c>
      <c r="E151" s="6">
        <v>0</v>
      </c>
      <c r="F151" s="6">
        <v>0</v>
      </c>
      <c r="G151" s="188">
        <v>0</v>
      </c>
      <c r="H151" s="189"/>
    </row>
    <row r="152" spans="1:8" outlineLevel="1" x14ac:dyDescent="0.25">
      <c r="A152" s="3" t="str">
        <f>[1]Ingreso!A139</f>
        <v>EEE.13.03.005.003.000</v>
      </c>
      <c r="B152" s="4"/>
      <c r="C152" s="5" t="str">
        <f>[1]Ingreso!B139</f>
        <v>Patentes Geotermicas Ley N 19.657</v>
      </c>
      <c r="D152" s="6">
        <v>0</v>
      </c>
      <c r="E152" s="6">
        <v>0</v>
      </c>
      <c r="F152" s="6">
        <v>0</v>
      </c>
      <c r="G152" s="188">
        <v>0</v>
      </c>
      <c r="H152" s="189"/>
    </row>
    <row r="153" spans="1:8" ht="22.5" outlineLevel="1" x14ac:dyDescent="0.25">
      <c r="A153" s="3" t="str">
        <f>[1]Ingreso!A140</f>
        <v>EEE.13.03.005.999.000</v>
      </c>
      <c r="B153" s="4"/>
      <c r="C153" s="5" t="str">
        <f>[1]Ingreso!B140</f>
        <v>Otras Transferencias para Gastos de Capital del Tesoro Público</v>
      </c>
      <c r="D153" s="6">
        <v>0</v>
      </c>
      <c r="E153" s="6">
        <v>0</v>
      </c>
      <c r="F153" s="6">
        <v>0</v>
      </c>
      <c r="G153" s="188">
        <v>0</v>
      </c>
      <c r="H153" s="189"/>
    </row>
    <row r="154" spans="1:8" outlineLevel="1" x14ac:dyDescent="0.25">
      <c r="A154" s="3" t="str">
        <f>[1]Ingreso!A141</f>
        <v>EEE.13.03.006.000.000</v>
      </c>
      <c r="B154" s="4"/>
      <c r="C154" s="5" t="str">
        <f>[1]Ingreso!B141</f>
        <v>De la Junta Nacional de Jardínes Infantiles</v>
      </c>
      <c r="D154" s="6">
        <v>0</v>
      </c>
      <c r="E154" s="6">
        <v>0</v>
      </c>
      <c r="F154" s="6">
        <v>0</v>
      </c>
      <c r="G154" s="188">
        <v>0</v>
      </c>
      <c r="H154" s="189"/>
    </row>
    <row r="155" spans="1:8" outlineLevel="1" x14ac:dyDescent="0.25">
      <c r="A155" s="3" t="str">
        <f>[1]Ingreso!A142</f>
        <v>EEE.13.03.006.001.000</v>
      </c>
      <c r="B155" s="4"/>
      <c r="C155" s="5" t="str">
        <f>[1]Ingreso!B142</f>
        <v>Convenio para Construccion, Adecuacion y Habilitacion de Espacios Deportivos</v>
      </c>
      <c r="D155" s="6">
        <v>0</v>
      </c>
      <c r="E155" s="6">
        <v>0</v>
      </c>
      <c r="F155" s="6">
        <v>0</v>
      </c>
      <c r="G155" s="188">
        <v>0</v>
      </c>
      <c r="H155" s="189"/>
    </row>
    <row r="156" spans="1:8" outlineLevel="1" x14ac:dyDescent="0.25">
      <c r="A156" s="3" t="str">
        <f>[1]Ingreso!A143</f>
        <v>EEE.13.03.007.000.000</v>
      </c>
      <c r="B156" s="4"/>
      <c r="C156" s="5" t="str">
        <f>[1]Ingreso!B143</f>
        <v>De la Dirección de Educación Pública</v>
      </c>
      <c r="D156" s="6">
        <v>0</v>
      </c>
      <c r="E156" s="6">
        <v>0</v>
      </c>
      <c r="F156" s="6">
        <v>0</v>
      </c>
      <c r="G156" s="188">
        <v>0</v>
      </c>
      <c r="H156" s="189"/>
    </row>
    <row r="157" spans="1:8" outlineLevel="1" x14ac:dyDescent="0.25">
      <c r="A157" s="3" t="str">
        <f>[1]Ingreso!A144</f>
        <v>EEE.13.03.007.001.000</v>
      </c>
      <c r="B157" s="4"/>
      <c r="C157" s="5" t="str">
        <f>[1]Ingreso!B144</f>
        <v>Mejoramiento de Infraestructura Escolar Pública</v>
      </c>
      <c r="D157" s="6">
        <v>0</v>
      </c>
      <c r="E157" s="6">
        <v>0</v>
      </c>
      <c r="F157" s="6">
        <v>0</v>
      </c>
      <c r="G157" s="188">
        <v>0</v>
      </c>
      <c r="H157" s="189"/>
    </row>
    <row r="158" spans="1:8" outlineLevel="1" x14ac:dyDescent="0.25">
      <c r="A158" s="3" t="str">
        <f>[1]Ingreso!A145</f>
        <v>EEE.13.03.007.999.000</v>
      </c>
      <c r="B158" s="4"/>
      <c r="C158" s="5" t="str">
        <f>[1]Ingreso!B145</f>
        <v>Otros</v>
      </c>
      <c r="D158" s="6">
        <v>0</v>
      </c>
      <c r="E158" s="6">
        <v>0</v>
      </c>
      <c r="F158" s="6">
        <v>0</v>
      </c>
      <c r="G158" s="188">
        <v>0</v>
      </c>
      <c r="H158" s="189"/>
    </row>
    <row r="159" spans="1:8" outlineLevel="1" x14ac:dyDescent="0.25">
      <c r="A159" s="3" t="str">
        <f>[1]Ingreso!A146</f>
        <v>EEE.13.03.099.000.000</v>
      </c>
      <c r="B159" s="4"/>
      <c r="C159" s="5" t="str">
        <f>[1]Ingreso!B146</f>
        <v>De Otras Entidades Públicas</v>
      </c>
      <c r="D159" s="6">
        <v>0</v>
      </c>
      <c r="E159" s="6">
        <v>0</v>
      </c>
      <c r="F159" s="6">
        <v>0</v>
      </c>
      <c r="G159" s="188">
        <v>0</v>
      </c>
      <c r="H159" s="189"/>
    </row>
    <row r="160" spans="1:8" outlineLevel="1" x14ac:dyDescent="0.25">
      <c r="A160" s="3" t="str">
        <f>[1]Ingreso!A147</f>
        <v>EEE.13.04.000.000.000</v>
      </c>
      <c r="B160" s="4"/>
      <c r="C160" s="5" t="str">
        <f>[1]Ingreso!B147</f>
        <v>DE EMPRESAS PÚBLICAS NO FINANCIERAS</v>
      </c>
      <c r="D160" s="6">
        <v>0</v>
      </c>
      <c r="E160" s="6">
        <v>0</v>
      </c>
      <c r="F160" s="6">
        <v>0</v>
      </c>
      <c r="G160" s="188">
        <v>0</v>
      </c>
      <c r="H160" s="189"/>
    </row>
    <row r="161" spans="1:8" outlineLevel="1" x14ac:dyDescent="0.25">
      <c r="A161" s="3" t="str">
        <f>[1]Ingreso!A148</f>
        <v>EEE.13.04.001.000.000</v>
      </c>
      <c r="B161" s="4"/>
      <c r="C161" s="5" t="str">
        <f>[1]Ingreso!B148</f>
        <v>De Zona Franca de Iquique S.A.</v>
      </c>
      <c r="D161" s="6">
        <v>0</v>
      </c>
      <c r="E161" s="6">
        <v>0</v>
      </c>
      <c r="F161" s="6">
        <v>0</v>
      </c>
      <c r="G161" s="188">
        <v>0</v>
      </c>
      <c r="H161" s="189"/>
    </row>
    <row r="162" spans="1:8" x14ac:dyDescent="0.25">
      <c r="A162" s="3" t="str">
        <f>[1]Ingreso!A149</f>
        <v>EEE.13.06.000.000.000</v>
      </c>
      <c r="B162" s="4"/>
      <c r="C162" s="5" t="str">
        <f>[1]Ingreso!B149</f>
        <v>DE GOBIERNOS EXTRANJEROS</v>
      </c>
      <c r="D162" s="6">
        <v>0</v>
      </c>
      <c r="E162" s="6">
        <v>0</v>
      </c>
      <c r="F162" s="6">
        <v>0</v>
      </c>
      <c r="G162" s="188">
        <v>0</v>
      </c>
      <c r="H162" s="189"/>
    </row>
    <row r="163" spans="1:8" outlineLevel="1" x14ac:dyDescent="0.25">
      <c r="A163" s="3" t="str">
        <f>[1]Ingreso!A150</f>
        <v>EEE.13.06.001.000.000</v>
      </c>
      <c r="B163" s="4"/>
      <c r="C163" s="5" t="str">
        <f>[1]Ingreso!B150</f>
        <v>Donación de Gobierno Extranjero</v>
      </c>
      <c r="D163" s="6">
        <v>0</v>
      </c>
      <c r="E163" s="6">
        <v>0</v>
      </c>
      <c r="F163" s="6">
        <v>0</v>
      </c>
      <c r="G163" s="188">
        <v>0</v>
      </c>
      <c r="H163" s="189"/>
    </row>
    <row r="164" spans="1:8" outlineLevel="1" x14ac:dyDescent="0.25">
      <c r="A164" s="3" t="str">
        <f>[1]Ingreso!A151</f>
        <v>EEE.14.00.000.000.000</v>
      </c>
      <c r="B164" s="4"/>
      <c r="C164" s="5" t="str">
        <f>[1]Ingreso!B151</f>
        <v>CxC ENDEUDAMIENTO</v>
      </c>
      <c r="D164" s="6">
        <v>0</v>
      </c>
      <c r="E164" s="6">
        <v>0</v>
      </c>
      <c r="F164" s="6">
        <v>0</v>
      </c>
      <c r="G164" s="188">
        <v>0</v>
      </c>
      <c r="H164" s="189"/>
    </row>
    <row r="165" spans="1:8" outlineLevel="1" x14ac:dyDescent="0.25">
      <c r="A165" s="3" t="str">
        <f>[1]Ingreso!A152</f>
        <v>EEE.14.01.000.000.000</v>
      </c>
      <c r="B165" s="4"/>
      <c r="C165" s="5" t="str">
        <f>[1]Ingreso!B152</f>
        <v>ENDEUDAMIENTO INTERNO</v>
      </c>
      <c r="D165" s="6">
        <v>0</v>
      </c>
      <c r="E165" s="6">
        <v>0</v>
      </c>
      <c r="F165" s="6">
        <v>0</v>
      </c>
      <c r="G165" s="188">
        <v>0</v>
      </c>
      <c r="H165" s="189"/>
    </row>
    <row r="166" spans="1:8" x14ac:dyDescent="0.25">
      <c r="A166" s="3" t="str">
        <f>[1]Ingreso!A153</f>
        <v>EEE.14.01.002.000.000</v>
      </c>
      <c r="B166" s="4"/>
      <c r="C166" s="5" t="str">
        <f>[1]Ingreso!B153</f>
        <v>Empréstitos</v>
      </c>
      <c r="D166" s="6">
        <v>0</v>
      </c>
      <c r="E166" s="6">
        <v>0</v>
      </c>
      <c r="F166" s="6">
        <v>0</v>
      </c>
      <c r="G166" s="188">
        <v>0</v>
      </c>
      <c r="H166" s="189"/>
    </row>
    <row r="167" spans="1:8" x14ac:dyDescent="0.25">
      <c r="A167" s="12" t="str">
        <f>[1]Ingreso!A154</f>
        <v>EEE.14.01.003.000.000</v>
      </c>
      <c r="B167" s="4"/>
      <c r="C167" s="5" t="str">
        <f>[1]Ingreso!B154</f>
        <v>Créditos de Proveedores</v>
      </c>
      <c r="D167" s="13">
        <v>0</v>
      </c>
      <c r="E167" s="13">
        <v>0</v>
      </c>
      <c r="F167" s="13">
        <v>0</v>
      </c>
      <c r="G167" s="189">
        <v>0</v>
      </c>
      <c r="H167" s="187"/>
    </row>
    <row r="168" spans="1:8" x14ac:dyDescent="0.25">
      <c r="A168" s="185" t="str">
        <f>[1]Ingreso!A155</f>
        <v>EEE.15.00.000.000.000</v>
      </c>
      <c r="B168" s="186"/>
      <c r="C168" s="187" t="str">
        <f>[1]Ingreso!B155</f>
        <v>SALDO INICIAL DE CAJA</v>
      </c>
      <c r="D168" s="14">
        <v>90000</v>
      </c>
      <c r="E168" s="14">
        <v>285045</v>
      </c>
      <c r="F168" s="14">
        <v>0</v>
      </c>
      <c r="G168" s="190">
        <v>285045</v>
      </c>
      <c r="H168" s="187"/>
    </row>
    <row r="170" spans="1:8" x14ac:dyDescent="0.25">
      <c r="A170" s="2"/>
      <c r="B170" s="191"/>
      <c r="C170" s="192"/>
      <c r="D170" s="192"/>
      <c r="E170" s="192"/>
      <c r="F170" s="192"/>
      <c r="G170" s="192"/>
    </row>
    <row r="172" spans="1:8" x14ac:dyDescent="0.25">
      <c r="A172" s="3" t="s">
        <v>8</v>
      </c>
      <c r="C172" s="15" t="s">
        <v>16</v>
      </c>
      <c r="D172" s="17"/>
      <c r="E172" s="17"/>
      <c r="F172" s="18"/>
      <c r="G172" s="183"/>
      <c r="H172" s="184"/>
    </row>
    <row r="173" spans="1:8" outlineLevel="1" x14ac:dyDescent="0.25">
      <c r="A173" s="3"/>
      <c r="B173" s="15"/>
      <c r="C173" s="16"/>
      <c r="D173" s="17"/>
      <c r="E173" s="17"/>
      <c r="F173" s="18"/>
      <c r="G173" s="183"/>
      <c r="H173" s="184"/>
    </row>
    <row r="174" spans="1:8" outlineLevel="2" x14ac:dyDescent="0.25">
      <c r="A174" s="3" t="str">
        <f>[1]Egresos!A3</f>
        <v>EEE.21.00.000.000.000</v>
      </c>
      <c r="B174" s="15"/>
      <c r="C174" s="16" t="str">
        <f>[1]Egresos!B3</f>
        <v>CxP GASTOS EN PERSONAL</v>
      </c>
      <c r="D174" s="17">
        <f>D175+D376</f>
        <v>1044063</v>
      </c>
      <c r="E174" s="17">
        <f t="shared" ref="E174:F174" si="1">E175+E376</f>
        <v>1217527</v>
      </c>
      <c r="F174" s="17">
        <f t="shared" si="1"/>
        <v>861334</v>
      </c>
      <c r="G174" s="183">
        <f>E174-F174</f>
        <v>356193</v>
      </c>
      <c r="H174" s="184"/>
    </row>
    <row r="175" spans="1:8" outlineLevel="2" x14ac:dyDescent="0.25">
      <c r="A175" s="3" t="str">
        <f>[2]Egresos!A4</f>
        <v>EEE.21.01.000.000.000</v>
      </c>
      <c r="B175" s="15"/>
      <c r="C175" s="16" t="str">
        <f>[2]Egresos!B4</f>
        <v>PERSONAL DE PLANTA</v>
      </c>
      <c r="D175" s="17">
        <f>D176+D250+D274</f>
        <v>1019063</v>
      </c>
      <c r="E175" s="17">
        <f>E176+E250+E274</f>
        <v>1183203</v>
      </c>
      <c r="F175" s="17">
        <f>F176+F250+F274</f>
        <v>849616</v>
      </c>
      <c r="G175" s="183">
        <f>E175-F175</f>
        <v>333587</v>
      </c>
      <c r="H175" s="184"/>
    </row>
    <row r="176" spans="1:8" outlineLevel="2" x14ac:dyDescent="0.25">
      <c r="A176" s="3" t="str">
        <f>[2]Egresos!A5</f>
        <v>EEE.21.01.001.000.000</v>
      </c>
      <c r="B176" s="15"/>
      <c r="C176" s="16" t="str">
        <f>[2]Egresos!B5</f>
        <v>Sueldos y Sobresueldos</v>
      </c>
      <c r="D176" s="17">
        <f>D205+D207+D219+D249+D177</f>
        <v>964063</v>
      </c>
      <c r="E176" s="17">
        <f>E177+E205+E207+E219+E249</f>
        <v>1111032</v>
      </c>
      <c r="F176" s="18">
        <f>F177+F205+F207+F219+F249</f>
        <v>781504</v>
      </c>
      <c r="G176" s="183">
        <f>E176-F176</f>
        <v>329528</v>
      </c>
      <c r="H176" s="184"/>
    </row>
    <row r="177" spans="1:8" ht="12.75" customHeight="1" outlineLevel="2" x14ac:dyDescent="0.25">
      <c r="A177" s="3" t="str">
        <f>[2]Egresos!A6</f>
        <v>EEE.21.01.001.001.000</v>
      </c>
      <c r="B177" s="15"/>
      <c r="C177" s="16" t="str">
        <f>[2]Egresos!B6</f>
        <v>Sueldos Bases</v>
      </c>
      <c r="D177" s="17">
        <v>900863</v>
      </c>
      <c r="E177" s="17">
        <v>1047572</v>
      </c>
      <c r="F177" s="18">
        <v>723830</v>
      </c>
      <c r="G177" s="183">
        <f>E177-F177</f>
        <v>323742</v>
      </c>
      <c r="H177" s="184"/>
    </row>
    <row r="178" spans="1:8" outlineLevel="2" x14ac:dyDescent="0.25">
      <c r="A178" s="3" t="str">
        <f>[2]Egresos!A7</f>
        <v>EEE.21.01.001.002.000</v>
      </c>
      <c r="B178" s="15"/>
      <c r="C178" s="16" t="str">
        <f>[2]Egresos!B7</f>
        <v>Asignación de Antigüedad</v>
      </c>
      <c r="D178" s="17">
        <f>([1]Egresos!C7)</f>
        <v>0</v>
      </c>
      <c r="E178" s="17">
        <f>([1]Egresos!D7)</f>
        <v>0</v>
      </c>
      <c r="F178" s="18">
        <f>([1]Egresos!E7)</f>
        <v>0</v>
      </c>
      <c r="G178" s="183">
        <f>([1]Egresos!F7)</f>
        <v>0</v>
      </c>
      <c r="H178" s="184"/>
    </row>
    <row r="179" spans="1:8" outlineLevel="2" x14ac:dyDescent="0.25">
      <c r="A179" s="3" t="str">
        <f>[2]Egresos!A8</f>
        <v>EEE.21.01.001.002.002</v>
      </c>
      <c r="B179" s="15"/>
      <c r="C179" s="16" t="str">
        <f>[2]Egresos!B8</f>
        <v>Asignación de Antigüedad, Art.97, letra g), de la Ley Nº18.883, y Leyes Nºs. 19.180 y 19.280</v>
      </c>
      <c r="D179" s="17">
        <f>([1]Egresos!C8)</f>
        <v>0</v>
      </c>
      <c r="E179" s="17">
        <f>([1]Egresos!D8)</f>
        <v>0</v>
      </c>
      <c r="F179" s="18">
        <f>([1]Egresos!E8)</f>
        <v>0</v>
      </c>
      <c r="G179" s="183">
        <f>([1]Egresos!F8)</f>
        <v>0</v>
      </c>
      <c r="H179" s="184"/>
    </row>
    <row r="180" spans="1:8" outlineLevel="2" x14ac:dyDescent="0.25">
      <c r="A180" s="3" t="str">
        <f>[2]Egresos!A9</f>
        <v>EEE.21.01.001.002.003</v>
      </c>
      <c r="B180" s="15"/>
      <c r="C180" s="16" t="str">
        <f>[2]Egresos!B9</f>
        <v>Trienios, Art.7, Inciso 3, Ley Nº15.076</v>
      </c>
      <c r="D180" s="17">
        <f>([1]Egresos!C9)</f>
        <v>0</v>
      </c>
      <c r="E180" s="17">
        <f>([1]Egresos!D9)</f>
        <v>0</v>
      </c>
      <c r="F180" s="18">
        <f>([1]Egresos!E9)</f>
        <v>0</v>
      </c>
      <c r="G180" s="183">
        <f>([1]Egresos!F9)</f>
        <v>0</v>
      </c>
      <c r="H180" s="184"/>
    </row>
    <row r="181" spans="1:8" outlineLevel="2" x14ac:dyDescent="0.25">
      <c r="A181" s="3" t="str">
        <f>[2]Egresos!A10</f>
        <v>EEE.21.01.001.003.000</v>
      </c>
      <c r="B181" s="15"/>
      <c r="C181" s="16" t="str">
        <f>[2]Egresos!B10</f>
        <v>Asignación Profesional</v>
      </c>
      <c r="D181" s="17">
        <f>([1]Egresos!C10)</f>
        <v>0</v>
      </c>
      <c r="E181" s="17">
        <f>([1]Egresos!D10)</f>
        <v>0</v>
      </c>
      <c r="F181" s="18">
        <f>([1]Egresos!E10)</f>
        <v>0</v>
      </c>
      <c r="G181" s="183">
        <f>([1]Egresos!F10)</f>
        <v>0</v>
      </c>
      <c r="H181" s="184"/>
    </row>
    <row r="182" spans="1:8" outlineLevel="2" x14ac:dyDescent="0.25">
      <c r="A182" s="3" t="str">
        <f>[2]Egresos!A11</f>
        <v>EEE.21.01.001.003.001</v>
      </c>
      <c r="B182" s="15"/>
      <c r="C182" s="16" t="str">
        <f>[2]Egresos!B11</f>
        <v>Asignación Profesional, Decreto Ley Nº479 de 1974</v>
      </c>
      <c r="D182" s="17">
        <f>([1]Egresos!C11)</f>
        <v>0</v>
      </c>
      <c r="E182" s="17">
        <f>([1]Egresos!D11)</f>
        <v>0</v>
      </c>
      <c r="F182" s="18">
        <f>([1]Egresos!E11)</f>
        <v>0</v>
      </c>
      <c r="G182" s="183">
        <f>([1]Egresos!F11)</f>
        <v>0</v>
      </c>
      <c r="H182" s="184"/>
    </row>
    <row r="183" spans="1:8" outlineLevel="2" x14ac:dyDescent="0.25">
      <c r="A183" s="3" t="str">
        <f>[2]Egresos!A12</f>
        <v>EEE.21.01.001.004.000</v>
      </c>
      <c r="B183" s="15"/>
      <c r="C183" s="16" t="str">
        <f>[2]Egresos!B12</f>
        <v>Asignación de Zona</v>
      </c>
      <c r="D183" s="17">
        <f>([1]Egresos!C12)</f>
        <v>0</v>
      </c>
      <c r="E183" s="17">
        <f>([1]Egresos!D12)</f>
        <v>0</v>
      </c>
      <c r="F183" s="18">
        <f>([1]Egresos!E12)</f>
        <v>0</v>
      </c>
      <c r="G183" s="183">
        <f>([1]Egresos!F12)</f>
        <v>0</v>
      </c>
      <c r="H183" s="184"/>
    </row>
    <row r="184" spans="1:8" outlineLevel="2" x14ac:dyDescent="0.25">
      <c r="A184" s="3" t="str">
        <f>[2]Egresos!A13</f>
        <v>EEE.21.01.001.004.001</v>
      </c>
      <c r="B184" s="15"/>
      <c r="C184" s="16" t="str">
        <f>[2]Egresos!B13</f>
        <v>Asignación de Zona, Art. 7 y 25, D.L. Nº3.551</v>
      </c>
      <c r="D184" s="17">
        <f>([1]Egresos!C13)</f>
        <v>0</v>
      </c>
      <c r="E184" s="17">
        <f>([1]Egresos!D13)</f>
        <v>0</v>
      </c>
      <c r="F184" s="18">
        <f>([1]Egresos!E13)</f>
        <v>0</v>
      </c>
      <c r="G184" s="183">
        <f>([1]Egresos!F13)</f>
        <v>0</v>
      </c>
      <c r="H184" s="184"/>
    </row>
    <row r="185" spans="1:8" outlineLevel="2" x14ac:dyDescent="0.25">
      <c r="A185" s="3" t="str">
        <f>[2]Egresos!A14</f>
        <v>EEE.21.01.001.004.002</v>
      </c>
      <c r="B185" s="15"/>
      <c r="C185" s="16" t="str">
        <f>[2]Egresos!B14</f>
        <v>Asignación de Zona, Art. 26 de la Ley Nº19.378, y Ley Nº19.354</v>
      </c>
      <c r="D185" s="17">
        <f>([1]Egresos!C14)</f>
        <v>0</v>
      </c>
      <c r="E185" s="17">
        <f>([1]Egresos!D14)</f>
        <v>0</v>
      </c>
      <c r="F185" s="18">
        <f>([1]Egresos!E14)</f>
        <v>0</v>
      </c>
      <c r="G185" s="183">
        <f>([1]Egresos!F14)</f>
        <v>0</v>
      </c>
      <c r="H185" s="184"/>
    </row>
    <row r="186" spans="1:8" outlineLevel="2" x14ac:dyDescent="0.25">
      <c r="A186" s="3" t="str">
        <f>[2]Egresos!A15</f>
        <v>EEE.21.01.001.004.003</v>
      </c>
      <c r="B186" s="15"/>
      <c r="C186" s="16" t="str">
        <f>[2]Egresos!B15</f>
        <v>Asignación de Zona, Decreto Nº450 de 1974, Ley 19.354</v>
      </c>
      <c r="D186" s="17">
        <f>([1]Egresos!C15)</f>
        <v>0</v>
      </c>
      <c r="E186" s="17">
        <f>([1]Egresos!D15)</f>
        <v>0</v>
      </c>
      <c r="F186" s="18">
        <f>([1]Egresos!E15)</f>
        <v>0</v>
      </c>
      <c r="G186" s="183">
        <f>([1]Egresos!F15)</f>
        <v>0</v>
      </c>
      <c r="H186" s="184"/>
    </row>
    <row r="187" spans="1:8" outlineLevel="2" x14ac:dyDescent="0.25">
      <c r="A187" s="3" t="str">
        <f>[2]Egresos!A16</f>
        <v>EEE.21.01.001.004.004</v>
      </c>
      <c r="B187" s="15"/>
      <c r="C187" s="16" t="str">
        <f>[2]Egresos!B16</f>
        <v>Complemento de Zona</v>
      </c>
      <c r="D187" s="17">
        <f>([1]Egresos!C16)</f>
        <v>0</v>
      </c>
      <c r="E187" s="17">
        <f>([1]Egresos!D16)</f>
        <v>0</v>
      </c>
      <c r="F187" s="18">
        <f>([1]Egresos!E16)</f>
        <v>0</v>
      </c>
      <c r="G187" s="183">
        <f>([1]Egresos!F16)</f>
        <v>0</v>
      </c>
      <c r="H187" s="184"/>
    </row>
    <row r="188" spans="1:8" outlineLevel="2" x14ac:dyDescent="0.25">
      <c r="A188" s="3" t="str">
        <f>[2]Egresos!A17</f>
        <v>EEE.21.01.001.007.000</v>
      </c>
      <c r="B188" s="15"/>
      <c r="C188" s="16" t="str">
        <f>[2]Egresos!B17</f>
        <v>Asignaciones del D.L. Nº 3551, de 1981</v>
      </c>
      <c r="D188" s="17">
        <f>([1]Egresos!C17)</f>
        <v>0</v>
      </c>
      <c r="E188" s="17">
        <f>([1]Egresos!D17)</f>
        <v>0</v>
      </c>
      <c r="F188" s="18">
        <f>([1]Egresos!E17)</f>
        <v>0</v>
      </c>
      <c r="G188" s="183">
        <f>([1]Egresos!F17)</f>
        <v>0</v>
      </c>
      <c r="H188" s="184"/>
    </row>
    <row r="189" spans="1:8" outlineLevel="2" x14ac:dyDescent="0.25">
      <c r="A189" s="3" t="str">
        <f>[2]Egresos!A18</f>
        <v>EEE.21.01.001.007.001</v>
      </c>
      <c r="B189" s="15"/>
      <c r="C189" s="16" t="str">
        <f>[2]Egresos!B18</f>
        <v>Asignación Municipal, Art.24 y 31 D.L. Nº3.551 de 1981</v>
      </c>
      <c r="D189" s="17">
        <f>([1]Egresos!C18)</f>
        <v>0</v>
      </c>
      <c r="E189" s="17">
        <f>([1]Egresos!D18)</f>
        <v>0</v>
      </c>
      <c r="F189" s="18">
        <f>([1]Egresos!E18)</f>
        <v>0</v>
      </c>
      <c r="G189" s="183">
        <f>([1]Egresos!F18)</f>
        <v>0</v>
      </c>
      <c r="H189" s="184"/>
    </row>
    <row r="190" spans="1:8" outlineLevel="2" x14ac:dyDescent="0.25">
      <c r="A190" s="3" t="str">
        <f>[2]Egresos!A19</f>
        <v>EEE.21.01.001.007.002</v>
      </c>
      <c r="B190" s="15"/>
      <c r="C190" s="16" t="str">
        <f>[2]Egresos!B19</f>
        <v>Asignación Protección Imponibilidad, Art. 15, D.L. N° 3.551 de 1981</v>
      </c>
      <c r="D190" s="17">
        <f>([1]Egresos!C19)</f>
        <v>0</v>
      </c>
      <c r="E190" s="17">
        <f>([1]Egresos!D19)</f>
        <v>0</v>
      </c>
      <c r="F190" s="18">
        <f>([1]Egresos!E19)</f>
        <v>0</v>
      </c>
      <c r="G190" s="183">
        <f>([1]Egresos!F19)</f>
        <v>0</v>
      </c>
      <c r="H190" s="184"/>
    </row>
    <row r="191" spans="1:8" outlineLevel="2" x14ac:dyDescent="0.25">
      <c r="A191" s="3" t="str">
        <f>[2]Egresos!A20</f>
        <v>EEE.21.01.001.007.003</v>
      </c>
      <c r="B191" s="15"/>
      <c r="C191" s="16" t="str">
        <f>[2]Egresos!B20</f>
        <v>Bonificación Art. 39, D.L. Nº3.551 de 1981</v>
      </c>
      <c r="D191" s="17">
        <f>([1]Egresos!C20)</f>
        <v>0</v>
      </c>
      <c r="E191" s="17">
        <f>([1]Egresos!D20)</f>
        <v>0</v>
      </c>
      <c r="F191" s="18">
        <f>([1]Egresos!E20)</f>
        <v>0</v>
      </c>
      <c r="G191" s="183">
        <f>([1]Egresos!F20)</f>
        <v>0</v>
      </c>
      <c r="H191" s="184"/>
    </row>
    <row r="192" spans="1:8" outlineLevel="2" x14ac:dyDescent="0.25">
      <c r="A192" s="3" t="str">
        <f>[2]Egresos!A21</f>
        <v>EEE.21.01.001.008.000</v>
      </c>
      <c r="B192" s="15"/>
      <c r="C192" s="16" t="str">
        <f>[2]Egresos!B21</f>
        <v>Asignación de Nivelación</v>
      </c>
      <c r="D192" s="17">
        <f>([1]Egresos!C21)</f>
        <v>0</v>
      </c>
      <c r="E192" s="17">
        <f>([1]Egresos!D21)</f>
        <v>0</v>
      </c>
      <c r="F192" s="18">
        <f>([1]Egresos!E21)</f>
        <v>0</v>
      </c>
      <c r="G192" s="183">
        <f>([1]Egresos!F21)</f>
        <v>0</v>
      </c>
      <c r="H192" s="184"/>
    </row>
    <row r="193" spans="1:8" outlineLevel="2" x14ac:dyDescent="0.25">
      <c r="A193" s="3" t="str">
        <f>[2]Egresos!A22</f>
        <v>EEE.21.01.001.008.001</v>
      </c>
      <c r="B193" s="15"/>
      <c r="C193" s="16" t="str">
        <f>[2]Egresos!B22</f>
        <v>Bonificación Art. 21, Ley N° 19.429</v>
      </c>
      <c r="D193" s="17">
        <f>([1]Egresos!C22)</f>
        <v>0</v>
      </c>
      <c r="E193" s="17">
        <f>([1]Egresos!D22)</f>
        <v>0</v>
      </c>
      <c r="F193" s="18">
        <f>([1]Egresos!E22)</f>
        <v>0</v>
      </c>
      <c r="G193" s="183">
        <f>([1]Egresos!F22)</f>
        <v>0</v>
      </c>
      <c r="H193" s="184"/>
    </row>
    <row r="194" spans="1:8" outlineLevel="2" x14ac:dyDescent="0.25">
      <c r="A194" s="3" t="str">
        <f>[2]Egresos!A23</f>
        <v>EEE.21.01.001.008.002</v>
      </c>
      <c r="B194" s="15"/>
      <c r="C194" s="16" t="str">
        <f>[2]Egresos!B23</f>
        <v>Planilla Complementaria, Art. 4 y 11, Ley N° 19.598</v>
      </c>
      <c r="D194" s="17">
        <f>([1]Egresos!C23)</f>
        <v>0</v>
      </c>
      <c r="E194" s="17">
        <f>([1]Egresos!D23)</f>
        <v>0</v>
      </c>
      <c r="F194" s="18">
        <f>([1]Egresos!E23)</f>
        <v>0</v>
      </c>
      <c r="G194" s="183">
        <f>([1]Egresos!F23)</f>
        <v>0</v>
      </c>
      <c r="H194" s="184"/>
    </row>
    <row r="195" spans="1:8" outlineLevel="2" x14ac:dyDescent="0.25">
      <c r="A195" s="3" t="str">
        <f>[2]Egresos!A24</f>
        <v>EEE.21.01.001.009.000</v>
      </c>
      <c r="B195" s="15"/>
      <c r="C195" s="16" t="str">
        <f>[2]Egresos!B24</f>
        <v>Asignaciones Especiales</v>
      </c>
      <c r="D195" s="17">
        <f>([1]Egresos!C24)</f>
        <v>0</v>
      </c>
      <c r="E195" s="17">
        <f>([1]Egresos!D24)</f>
        <v>0</v>
      </c>
      <c r="F195" s="18">
        <f>([1]Egresos!E24)</f>
        <v>0</v>
      </c>
      <c r="G195" s="183">
        <f>([1]Egresos!F24)</f>
        <v>0</v>
      </c>
      <c r="H195" s="184"/>
    </row>
    <row r="196" spans="1:8" outlineLevel="2" x14ac:dyDescent="0.25">
      <c r="A196" s="3" t="str">
        <f>[2]Egresos!A25</f>
        <v>EEE.21.01.001.009.001</v>
      </c>
      <c r="B196" s="15"/>
      <c r="C196" s="16" t="str">
        <f>[2]Egresos!B25</f>
        <v>Monto Fijo Complementario Art. 3, Ley Nº 19.278</v>
      </c>
      <c r="D196" s="17">
        <f>([1]Egresos!C25)</f>
        <v>0</v>
      </c>
      <c r="E196" s="17">
        <f>([1]Egresos!D25)</f>
        <v>0</v>
      </c>
      <c r="F196" s="18">
        <f>([1]Egresos!E25)</f>
        <v>0</v>
      </c>
      <c r="G196" s="183">
        <f>([1]Egresos!F25)</f>
        <v>0</v>
      </c>
      <c r="H196" s="184"/>
    </row>
    <row r="197" spans="1:8" outlineLevel="2" x14ac:dyDescent="0.25">
      <c r="A197" s="3" t="str">
        <f>[2]Egresos!A26</f>
        <v>EEE.21.01.001.009.003</v>
      </c>
      <c r="B197" s="15"/>
      <c r="C197" s="16" t="str">
        <f>[2]Egresos!B26</f>
        <v>Bonificación Proporcional Art. 8, Ley Nº 19.410</v>
      </c>
      <c r="D197" s="17">
        <f>([1]Egresos!C26)</f>
        <v>0</v>
      </c>
      <c r="E197" s="17">
        <f>([1]Egresos!D26)</f>
        <v>0</v>
      </c>
      <c r="F197" s="18">
        <f>([1]Egresos!E26)</f>
        <v>0</v>
      </c>
      <c r="G197" s="183">
        <f>([1]Egresos!F26)</f>
        <v>0</v>
      </c>
      <c r="H197" s="184"/>
    </row>
    <row r="198" spans="1:8" outlineLevel="2" x14ac:dyDescent="0.25">
      <c r="A198" s="3" t="str">
        <f>[2]Egresos!A27</f>
        <v>EEE.21.01.001.009.004</v>
      </c>
      <c r="B198" s="15"/>
      <c r="C198" s="16" t="str">
        <f>[2]Egresos!B27</f>
        <v>Bonificación Especial Profesores Encargados de Escuelas Rurales, Art. 13, Ley N° 19.715</v>
      </c>
      <c r="D198" s="17">
        <f>([1]Egresos!C27)</f>
        <v>0</v>
      </c>
      <c r="E198" s="17">
        <f>([1]Egresos!D27)</f>
        <v>0</v>
      </c>
      <c r="F198" s="18">
        <f>([1]Egresos!E27)</f>
        <v>0</v>
      </c>
      <c r="G198" s="183">
        <f>([1]Egresos!F27)</f>
        <v>0</v>
      </c>
      <c r="H198" s="184"/>
    </row>
    <row r="199" spans="1:8" outlineLevel="2" x14ac:dyDescent="0.25">
      <c r="A199" s="3" t="str">
        <f>[2]Egresos!A28</f>
        <v>EEE.21.01.001.009.005</v>
      </c>
      <c r="B199" s="15"/>
      <c r="C199" s="16" t="str">
        <f>[2]Egresos!B28</f>
        <v>Asignación Art. 1, Ley Nº19.529</v>
      </c>
      <c r="D199" s="17">
        <f>([1]Egresos!C28)</f>
        <v>0</v>
      </c>
      <c r="E199" s="17">
        <f>([1]Egresos!D28)</f>
        <v>0</v>
      </c>
      <c r="F199" s="18">
        <f>([1]Egresos!E28)</f>
        <v>0</v>
      </c>
      <c r="G199" s="183">
        <f>([1]Egresos!F28)</f>
        <v>0</v>
      </c>
      <c r="H199" s="184"/>
    </row>
    <row r="200" spans="1:8" outlineLevel="2" x14ac:dyDescent="0.25">
      <c r="A200" s="3" t="str">
        <f>[2]Egresos!A29</f>
        <v>EEE.21.01.001.009.006</v>
      </c>
      <c r="B200" s="15"/>
      <c r="C200" s="16" t="str">
        <f>[2]Egresos!B29</f>
        <v>Red Maestros de Maestros</v>
      </c>
      <c r="D200" s="17">
        <f>([1]Egresos!C29)</f>
        <v>0</v>
      </c>
      <c r="E200" s="17">
        <f>([1]Egresos!D29)</f>
        <v>0</v>
      </c>
      <c r="F200" s="18">
        <f>([1]Egresos!E29)</f>
        <v>0</v>
      </c>
      <c r="G200" s="183">
        <f>([1]Egresos!F29)</f>
        <v>0</v>
      </c>
      <c r="H200" s="184"/>
    </row>
    <row r="201" spans="1:8" outlineLevel="2" x14ac:dyDescent="0.25">
      <c r="A201" s="3" t="str">
        <f>[2]Egresos!A30</f>
        <v>EEE.21.01.001.009.007</v>
      </c>
      <c r="B201" s="15"/>
      <c r="C201" s="16" t="str">
        <f>[2]Egresos!B30</f>
        <v>Asignación Especial Transitoria, Art. 45, Ley Nº19.378</v>
      </c>
      <c r="D201" s="17">
        <f>([1]Egresos!C30)</f>
        <v>0</v>
      </c>
      <c r="E201" s="17">
        <f>([1]Egresos!D30)</f>
        <v>0</v>
      </c>
      <c r="F201" s="18">
        <f>([1]Egresos!E30)</f>
        <v>0</v>
      </c>
      <c r="G201" s="183">
        <f>([1]Egresos!F30)</f>
        <v>0</v>
      </c>
      <c r="H201" s="184"/>
    </row>
    <row r="202" spans="1:8" outlineLevel="2" x14ac:dyDescent="0.25">
      <c r="A202" s="3" t="str">
        <f>[2]Egresos!A31</f>
        <v>EEE.21.01.001.009.999</v>
      </c>
      <c r="B202" s="15"/>
      <c r="C202" s="16" t="str">
        <f>[2]Egresos!B31</f>
        <v>Otras  Asignaciones Especiales</v>
      </c>
      <c r="D202" s="17">
        <f>([1]Egresos!C31)</f>
        <v>0</v>
      </c>
      <c r="E202" s="17">
        <f>([1]Egresos!D31)</f>
        <v>0</v>
      </c>
      <c r="F202" s="18">
        <f>([1]Egresos!E31)</f>
        <v>0</v>
      </c>
      <c r="G202" s="183">
        <f>([1]Egresos!F31)</f>
        <v>0</v>
      </c>
      <c r="H202" s="184"/>
    </row>
    <row r="203" spans="1:8" outlineLevel="2" x14ac:dyDescent="0.25">
      <c r="A203" s="3" t="str">
        <f>[2]Egresos!A32</f>
        <v>EEE.21.01.001.010.000</v>
      </c>
      <c r="B203" s="15"/>
      <c r="C203" s="16" t="str">
        <f>[2]Egresos!B32</f>
        <v>Asignación de Pérdida de Caja</v>
      </c>
      <c r="D203" s="17">
        <f>([1]Egresos!C32)</f>
        <v>0</v>
      </c>
      <c r="E203" s="17">
        <f>([1]Egresos!D32)</f>
        <v>0</v>
      </c>
      <c r="F203" s="18">
        <f>([1]Egresos!E32)</f>
        <v>0</v>
      </c>
      <c r="G203" s="183">
        <f>([1]Egresos!F32)</f>
        <v>0</v>
      </c>
      <c r="H203" s="184"/>
    </row>
    <row r="204" spans="1:8" outlineLevel="2" x14ac:dyDescent="0.25">
      <c r="A204" s="3" t="str">
        <f>[2]Egresos!A33</f>
        <v>EEE.21.01.001.010.001</v>
      </c>
      <c r="B204" s="15"/>
      <c r="C204" s="16" t="str">
        <f>[2]Egresos!B33</f>
        <v>Asignación por Pédrida de Caja, Art. 97, letra a), Ley Nº18.883</v>
      </c>
      <c r="D204" s="17">
        <f>([1]Egresos!C33)</f>
        <v>0</v>
      </c>
      <c r="E204" s="17">
        <f>([1]Egresos!D33)</f>
        <v>0</v>
      </c>
      <c r="F204" s="18">
        <f>([1]Egresos!E33)</f>
        <v>0</v>
      </c>
      <c r="G204" s="183">
        <f>([1]Egresos!F33)</f>
        <v>0</v>
      </c>
      <c r="H204" s="184"/>
    </row>
    <row r="205" spans="1:8" outlineLevel="2" x14ac:dyDescent="0.25">
      <c r="A205" s="3" t="str">
        <f>[2]Egresos!A34</f>
        <v>EEE.21.01.001.011.000</v>
      </c>
      <c r="B205" s="15"/>
      <c r="C205" s="16" t="str">
        <f>[2]Egresos!B34</f>
        <v>Asignación de Movilización</v>
      </c>
      <c r="D205" s="17">
        <f>D206</f>
        <v>12000</v>
      </c>
      <c r="E205" s="17">
        <f>E206</f>
        <v>15163</v>
      </c>
      <c r="F205" s="18">
        <f>F206</f>
        <v>12519</v>
      </c>
      <c r="G205" s="183">
        <f>E205-F205</f>
        <v>2644</v>
      </c>
      <c r="H205" s="184"/>
    </row>
    <row r="206" spans="1:8" outlineLevel="2" x14ac:dyDescent="0.25">
      <c r="A206" s="3" t="str">
        <f>[2]Egresos!A35</f>
        <v>EEE.21.01.001.011.001</v>
      </c>
      <c r="B206" s="15"/>
      <c r="C206" s="16" t="str">
        <f>[2]Egresos!B35</f>
        <v>Asignación de Movilización, Art. 97, letra b), Ley Nº18.883</v>
      </c>
      <c r="D206" s="17">
        <v>12000</v>
      </c>
      <c r="E206" s="17">
        <v>15163</v>
      </c>
      <c r="F206" s="18">
        <f>BALANCE!I20+BALANCE!I33+BALANCE!I75+BALANCE!I87+BALANCE!I129+BALANCE!I140+BALANCE!I180+BALANCE!I191+BALANCE!I228+BALANCE!I237+BALANCE!I257+BALANCE!I265+BALANCE!I289+BALANCE!I299</f>
        <v>12519</v>
      </c>
      <c r="G206" s="183">
        <f>E206-F206</f>
        <v>2644</v>
      </c>
      <c r="H206" s="184"/>
    </row>
    <row r="207" spans="1:8" outlineLevel="2" x14ac:dyDescent="0.25">
      <c r="A207" s="3" t="str">
        <f>[2]Egresos!A36</f>
        <v>EEE.21.01.001.014.000</v>
      </c>
      <c r="B207" s="15"/>
      <c r="C207" s="16" t="str">
        <f>[2]Egresos!B36</f>
        <v>Asignaciones Compensatorias</v>
      </c>
      <c r="D207" s="17">
        <f>D215</f>
        <v>11500</v>
      </c>
      <c r="E207" s="17">
        <f>E215</f>
        <v>15063</v>
      </c>
      <c r="F207" s="18">
        <f>F215</f>
        <v>13752</v>
      </c>
      <c r="G207" s="183">
        <f>E207-F207</f>
        <v>1311</v>
      </c>
      <c r="H207" s="184"/>
    </row>
    <row r="208" spans="1:8" outlineLevel="2" x14ac:dyDescent="0.25">
      <c r="A208" s="3" t="str">
        <f>[2]Egresos!A37</f>
        <v>EEE.21.01.001.014.001</v>
      </c>
      <c r="B208" s="15"/>
      <c r="C208" s="16" t="str">
        <f>[2]Egresos!B37</f>
        <v>Incremento Previsional, Art. 2, D.L. 3501, de 1980</v>
      </c>
      <c r="D208" s="17">
        <f>([1]Egresos!C37)</f>
        <v>0</v>
      </c>
      <c r="E208" s="17">
        <f>([1]Egresos!D37)</f>
        <v>0</v>
      </c>
      <c r="F208" s="18">
        <f>([1]Egresos!E37)</f>
        <v>0</v>
      </c>
      <c r="G208" s="183">
        <f>([1]Egresos!F37)</f>
        <v>0</v>
      </c>
      <c r="H208" s="184"/>
    </row>
    <row r="209" spans="1:8" outlineLevel="2" x14ac:dyDescent="0.25">
      <c r="A209" s="3" t="str">
        <f>[2]Egresos!A38</f>
        <v>EEE.21.01.001.014.002</v>
      </c>
      <c r="B209" s="15"/>
      <c r="C209" s="16" t="str">
        <f>[2]Egresos!B38</f>
        <v>Bonificación Compensatoria de Salud, Art. 3, Ley Nº18.566</v>
      </c>
      <c r="D209" s="17">
        <f>([1]Egresos!C38)</f>
        <v>0</v>
      </c>
      <c r="E209" s="17">
        <f>([1]Egresos!D38)</f>
        <v>0</v>
      </c>
      <c r="F209" s="18">
        <f>([1]Egresos!E38)</f>
        <v>0</v>
      </c>
      <c r="G209" s="183">
        <f>([1]Egresos!F38)</f>
        <v>0</v>
      </c>
      <c r="H209" s="184"/>
    </row>
    <row r="210" spans="1:8" outlineLevel="2" x14ac:dyDescent="0.25">
      <c r="A210" s="3" t="str">
        <f>[2]Egresos!A39</f>
        <v>EEE.21.01.001.014.003</v>
      </c>
      <c r="B210" s="15"/>
      <c r="C210" s="16" t="str">
        <f>[2]Egresos!B39</f>
        <v>Bonificación Compensatoria, Art.10, Ley Nº18.675</v>
      </c>
      <c r="D210" s="17">
        <f>([1]Egresos!C39)</f>
        <v>0</v>
      </c>
      <c r="E210" s="17">
        <f>([1]Egresos!D39)</f>
        <v>0</v>
      </c>
      <c r="F210" s="18">
        <f>([1]Egresos!E39)</f>
        <v>0</v>
      </c>
      <c r="G210" s="183">
        <f>([1]Egresos!F39)</f>
        <v>0</v>
      </c>
      <c r="H210" s="184"/>
    </row>
    <row r="211" spans="1:8" outlineLevel="2" x14ac:dyDescent="0.25">
      <c r="A211" s="3" t="str">
        <f>[2]Egresos!A40</f>
        <v>EEE.21.01.001.014.004</v>
      </c>
      <c r="B211" s="15"/>
      <c r="C211" s="16" t="str">
        <f>[2]Egresos!B40</f>
        <v>Bonificación Adicional Art. 11 Ley N° 18.675</v>
      </c>
      <c r="D211" s="17">
        <f>([1]Egresos!C40)</f>
        <v>0</v>
      </c>
      <c r="E211" s="17">
        <f>([1]Egresos!D40)</f>
        <v>0</v>
      </c>
      <c r="F211" s="18">
        <f>([1]Egresos!E40)</f>
        <v>0</v>
      </c>
      <c r="G211" s="183">
        <f>([1]Egresos!F40)</f>
        <v>0</v>
      </c>
      <c r="H211" s="184"/>
    </row>
    <row r="212" spans="1:8" outlineLevel="2" x14ac:dyDescent="0.25">
      <c r="A212" s="3" t="str">
        <f>[2]Egresos!A41</f>
        <v>EEE.21.01.001.014.005</v>
      </c>
      <c r="B212" s="15"/>
      <c r="C212" s="16" t="str">
        <f>[2]Egresos!B41</f>
        <v>Bonificación Art. 3, Ley Nº19.200</v>
      </c>
      <c r="D212" s="17">
        <f>([1]Egresos!C41)</f>
        <v>0</v>
      </c>
      <c r="E212" s="17">
        <f>([1]Egresos!D41)</f>
        <v>0</v>
      </c>
      <c r="F212" s="18">
        <f>([1]Egresos!E41)</f>
        <v>0</v>
      </c>
      <c r="G212" s="183">
        <f>([1]Egresos!F41)</f>
        <v>0</v>
      </c>
      <c r="H212" s="184"/>
    </row>
    <row r="213" spans="1:8" outlineLevel="2" x14ac:dyDescent="0.25">
      <c r="A213" s="3" t="str">
        <f>[2]Egresos!A42</f>
        <v>EEE.21.01.001.014.006</v>
      </c>
      <c r="B213" s="15"/>
      <c r="C213" s="16" t="str">
        <f>[2]Egresos!B42</f>
        <v>Bonificación Previsional, Art. 19, Ley Nº15.386</v>
      </c>
      <c r="D213" s="17">
        <f>([1]Egresos!C42)</f>
        <v>0</v>
      </c>
      <c r="E213" s="17">
        <f>([1]Egresos!D42)</f>
        <v>0</v>
      </c>
      <c r="F213" s="18">
        <f>([1]Egresos!E42)</f>
        <v>0</v>
      </c>
      <c r="G213" s="183">
        <f>([1]Egresos!F42)</f>
        <v>0</v>
      </c>
      <c r="H213" s="184"/>
    </row>
    <row r="214" spans="1:8" outlineLevel="2" x14ac:dyDescent="0.25">
      <c r="A214" s="3" t="str">
        <f>[2]Egresos!A43</f>
        <v>EEE.21.01.001.014.007</v>
      </c>
      <c r="B214" s="15"/>
      <c r="C214" s="16" t="str">
        <f>[2]Egresos!B43</f>
        <v>Remuneración Adicional, Art. 3 transitorio, Ley N° 19.070</v>
      </c>
      <c r="D214" s="17">
        <f>([1]Egresos!C43)</f>
        <v>0</v>
      </c>
      <c r="E214" s="17">
        <f>([1]Egresos!D43)</f>
        <v>0</v>
      </c>
      <c r="F214" s="18">
        <f>([1]Egresos!E43)</f>
        <v>0</v>
      </c>
      <c r="G214" s="183">
        <f>([1]Egresos!F43)</f>
        <v>0</v>
      </c>
      <c r="H214" s="184"/>
    </row>
    <row r="215" spans="1:8" outlineLevel="2" x14ac:dyDescent="0.25">
      <c r="A215" s="3" t="str">
        <f>[2]Egresos!A44</f>
        <v>EEE.21.01.001.014.999</v>
      </c>
      <c r="B215" s="15"/>
      <c r="C215" s="16" t="str">
        <f>[2]Egresos!B44</f>
        <v>Otras Asignaciones Compensatorias</v>
      </c>
      <c r="D215" s="17">
        <v>11500</v>
      </c>
      <c r="E215" s="17">
        <v>15063</v>
      </c>
      <c r="F215" s="18">
        <f>BALANCE!I21+BALANCE!I34+BALANCE!I76+BALANCE!I88+BALANCE!I130+BALANCE!I141+BALANCE!I181+BALANCE!I192+BALANCE!I229+BALANCE!I236+BALANCE!I238+BALANCE!I258+BALANCE!I266+BALANCE!I290+BALANCE!I300</f>
        <v>13752</v>
      </c>
      <c r="G215" s="183">
        <f>E215-F215</f>
        <v>1311</v>
      </c>
      <c r="H215" s="184"/>
    </row>
    <row r="216" spans="1:8" outlineLevel="2" x14ac:dyDescent="0.25">
      <c r="A216" s="3" t="str">
        <f>[2]Egresos!A45</f>
        <v>EEE.21.01.001.015.000</v>
      </c>
      <c r="B216" s="15"/>
      <c r="C216" s="16" t="str">
        <f>[2]Egresos!B45</f>
        <v>Asginaciones Sustitutivas</v>
      </c>
      <c r="D216" s="17">
        <f>([1]Egresos!C45)</f>
        <v>0</v>
      </c>
      <c r="E216" s="17">
        <f>([1]Egresos!D45)</f>
        <v>0</v>
      </c>
      <c r="F216" s="18">
        <f>([1]Egresos!E45)</f>
        <v>0</v>
      </c>
      <c r="G216" s="183">
        <f>([1]Egresos!F45)</f>
        <v>0</v>
      </c>
      <c r="H216" s="184"/>
    </row>
    <row r="217" spans="1:8" outlineLevel="2" x14ac:dyDescent="0.25">
      <c r="A217" s="3" t="str">
        <f>[2]Egresos!A46</f>
        <v>EEE.21.01.001.015.001</v>
      </c>
      <c r="B217" s="15"/>
      <c r="C217" s="16" t="str">
        <f>[2]Egresos!B46</f>
        <v>Asignación Única, Art.4, Ley Nº18.717</v>
      </c>
      <c r="D217" s="17">
        <f>([1]Egresos!C46)</f>
        <v>0</v>
      </c>
      <c r="E217" s="17">
        <f>([1]Egresos!D46)</f>
        <v>0</v>
      </c>
      <c r="F217" s="18">
        <f>([1]Egresos!E46)</f>
        <v>0</v>
      </c>
      <c r="G217" s="183">
        <f>([1]Egresos!F46)</f>
        <v>0</v>
      </c>
      <c r="H217" s="184"/>
    </row>
    <row r="218" spans="1:8" outlineLevel="2" x14ac:dyDescent="0.25">
      <c r="A218" s="3" t="str">
        <f>[2]Egresos!A47</f>
        <v>EEE.21.01.001.015.999</v>
      </c>
      <c r="B218" s="15"/>
      <c r="C218" s="16" t="str">
        <f>[2]Egresos!B47</f>
        <v>Otras Asignaciones Sustitutivas</v>
      </c>
      <c r="D218" s="17">
        <f>([1]Egresos!C47)</f>
        <v>0</v>
      </c>
      <c r="E218" s="17">
        <f>([1]Egresos!D47)</f>
        <v>0</v>
      </c>
      <c r="F218" s="18">
        <f>([1]Egresos!E47)</f>
        <v>0</v>
      </c>
      <c r="G218" s="183">
        <f>([1]Egresos!F47)</f>
        <v>0</v>
      </c>
      <c r="H218" s="184"/>
    </row>
    <row r="219" spans="1:8" outlineLevel="2" x14ac:dyDescent="0.25">
      <c r="A219" s="3" t="str">
        <f>[2]Egresos!A48</f>
        <v>EEE.21.01.001.019.000</v>
      </c>
      <c r="B219" s="15"/>
      <c r="C219" s="16" t="str">
        <f>[2]Egresos!B48</f>
        <v>Asignación de Responsabilidad</v>
      </c>
      <c r="D219" s="17">
        <f>D221</f>
        <v>7700</v>
      </c>
      <c r="E219" s="17">
        <f>E221</f>
        <v>6800</v>
      </c>
      <c r="F219" s="18">
        <f>F221</f>
        <v>5041</v>
      </c>
      <c r="G219" s="183">
        <f>E219-F219</f>
        <v>1759</v>
      </c>
      <c r="H219" s="184"/>
    </row>
    <row r="220" spans="1:8" outlineLevel="2" x14ac:dyDescent="0.25">
      <c r="A220" s="3" t="str">
        <f>[2]Egresos!A49</f>
        <v>EEE.21.01.001.019.001</v>
      </c>
      <c r="B220" s="15"/>
      <c r="C220" s="16" t="str">
        <f>[2]Egresos!B49</f>
        <v>Asignación de Responsabilidad Judicial, Art. 2º,  Ley Nº 20.008</v>
      </c>
      <c r="D220" s="17">
        <f>([1]Egresos!C49)</f>
        <v>0</v>
      </c>
      <c r="E220" s="17">
        <f>([1]Egresos!D49)</f>
        <v>0</v>
      </c>
      <c r="F220" s="18">
        <f>([1]Egresos!E49)</f>
        <v>0</v>
      </c>
      <c r="G220" s="183">
        <f>([1]Egresos!F49)</f>
        <v>0</v>
      </c>
      <c r="H220" s="184"/>
    </row>
    <row r="221" spans="1:8" outlineLevel="2" x14ac:dyDescent="0.25">
      <c r="A221" s="3" t="str">
        <f>[2]Egresos!A50</f>
        <v>EEE.21.01.001.019.002</v>
      </c>
      <c r="B221" s="15"/>
      <c r="C221" s="16" t="str">
        <f>[2]Egresos!B50</f>
        <v>Asignación de Responsabilidad Directiva</v>
      </c>
      <c r="D221" s="17">
        <v>7700</v>
      </c>
      <c r="E221" s="17">
        <v>6800</v>
      </c>
      <c r="F221" s="18">
        <f>BALANCE!I89+BALANCE!I22</f>
        <v>5041</v>
      </c>
      <c r="G221" s="183">
        <f>E221-F221</f>
        <v>1759</v>
      </c>
      <c r="H221" s="184"/>
    </row>
    <row r="222" spans="1:8" outlineLevel="2" x14ac:dyDescent="0.25">
      <c r="A222" s="3" t="str">
        <f>[2]Egresos!A51</f>
        <v>EEE.21.01.001.019.004</v>
      </c>
      <c r="B222" s="15"/>
      <c r="C222" s="16" t="str">
        <f>[2]Egresos!B51</f>
        <v>Asignación de Responsabilidad, Art. 9, Decreto 252 de 1976</v>
      </c>
      <c r="D222" s="17">
        <f>([1]Egresos!C51)</f>
        <v>0</v>
      </c>
      <c r="E222" s="17">
        <f>([1]Egresos!D51)</f>
        <v>0</v>
      </c>
      <c r="F222" s="18">
        <f>([1]Egresos!E51)</f>
        <v>0</v>
      </c>
      <c r="G222" s="183">
        <f>([1]Egresos!F51)</f>
        <v>0</v>
      </c>
      <c r="H222" s="184"/>
    </row>
    <row r="223" spans="1:8" outlineLevel="2" x14ac:dyDescent="0.25">
      <c r="A223" s="3" t="str">
        <f>[2]Egresos!A52</f>
        <v>EEE.21.01.001.022.000</v>
      </c>
      <c r="B223" s="15"/>
      <c r="C223" s="16" t="str">
        <f>[2]Egresos!B52</f>
        <v>Componente Base Asignación de desempeño</v>
      </c>
      <c r="D223" s="17">
        <f>([1]Egresos!C52)</f>
        <v>0</v>
      </c>
      <c r="E223" s="17">
        <f>([1]Egresos!D52)</f>
        <v>0</v>
      </c>
      <c r="F223" s="18">
        <f>([1]Egresos!E52)</f>
        <v>0</v>
      </c>
      <c r="G223" s="183">
        <f>([1]Egresos!F52)</f>
        <v>0</v>
      </c>
      <c r="H223" s="184"/>
    </row>
    <row r="224" spans="1:8" outlineLevel="2" x14ac:dyDescent="0.25">
      <c r="A224" s="3" t="str">
        <f>[2]Egresos!A53</f>
        <v>EEE.21.01.001.025.000</v>
      </c>
      <c r="B224" s="15"/>
      <c r="C224" s="16" t="str">
        <f>[2]Egresos!B53</f>
        <v>Asignación Artículo 1, Ley Nº19.112</v>
      </c>
      <c r="D224" s="17">
        <f>([1]Egresos!C53)</f>
        <v>0</v>
      </c>
      <c r="E224" s="17">
        <f>([1]Egresos!D53)</f>
        <v>0</v>
      </c>
      <c r="F224" s="18">
        <f>([1]Egresos!E53)</f>
        <v>0</v>
      </c>
      <c r="G224" s="183">
        <f>([1]Egresos!F53)</f>
        <v>0</v>
      </c>
      <c r="H224" s="184"/>
    </row>
    <row r="225" spans="1:8" outlineLevel="2" x14ac:dyDescent="0.25">
      <c r="A225" s="3" t="str">
        <f>[2]Egresos!A54</f>
        <v>EEE.21.01.001.025.001</v>
      </c>
      <c r="B225" s="15"/>
      <c r="C225" s="16" t="str">
        <f>[2]Egresos!B54</f>
        <v>Asignación Especial Profesionales Ley Nº15.076, letra a), Art. 1, Ley Nº19.112</v>
      </c>
      <c r="D225" s="17">
        <f>([1]Egresos!C54)</f>
        <v>0</v>
      </c>
      <c r="E225" s="17">
        <f>([1]Egresos!D54)</f>
        <v>0</v>
      </c>
      <c r="F225" s="18">
        <f>([1]Egresos!E54)</f>
        <v>0</v>
      </c>
      <c r="G225" s="183">
        <f>([1]Egresos!F54)</f>
        <v>0</v>
      </c>
      <c r="H225" s="184"/>
    </row>
    <row r="226" spans="1:8" outlineLevel="2" x14ac:dyDescent="0.25">
      <c r="A226" s="3" t="str">
        <f>[2]Egresos!A55</f>
        <v>EEE.21.01.001.025.002</v>
      </c>
      <c r="B226" s="15"/>
      <c r="C226" s="16" t="str">
        <f>[2]Egresos!B55</f>
        <v>Asignación Especial Profesionales Ley Nº15.076, letra b), Art. 1, Ley Nº19.112</v>
      </c>
      <c r="D226" s="17">
        <f>([1]Egresos!C55)</f>
        <v>0</v>
      </c>
      <c r="E226" s="17">
        <f>([1]Egresos!D55)</f>
        <v>0</v>
      </c>
      <c r="F226" s="18">
        <f>([1]Egresos!E55)</f>
        <v>0</v>
      </c>
      <c r="G226" s="183">
        <f>([1]Egresos!F55)</f>
        <v>0</v>
      </c>
      <c r="H226" s="184"/>
    </row>
    <row r="227" spans="1:8" outlineLevel="2" x14ac:dyDescent="0.25">
      <c r="A227" s="3" t="str">
        <f>[2]Egresos!A56</f>
        <v>EEE.21.01.001.026.000</v>
      </c>
      <c r="B227" s="15"/>
      <c r="C227" s="16" t="str">
        <f>[2]Egresos!B56</f>
        <v>Asignación Artículo 1, Ley Nº19.432</v>
      </c>
      <c r="D227" s="17">
        <f>([1]Egresos!C56)</f>
        <v>0</v>
      </c>
      <c r="E227" s="17">
        <f>([1]Egresos!D56)</f>
        <v>0</v>
      </c>
      <c r="F227" s="18">
        <f>([1]Egresos!E56)</f>
        <v>0</v>
      </c>
      <c r="G227" s="183">
        <f>([1]Egresos!F56)</f>
        <v>0</v>
      </c>
      <c r="H227" s="184"/>
    </row>
    <row r="228" spans="1:8" outlineLevel="2" x14ac:dyDescent="0.25">
      <c r="A228" s="3" t="str">
        <f>[2]Egresos!A57</f>
        <v>EEE.21.01.001.027.000</v>
      </c>
      <c r="B228" s="15"/>
      <c r="C228" s="16" t="str">
        <f>[2]Egresos!B57</f>
        <v>Asignación de Estímulo personal Médico Diurno</v>
      </c>
      <c r="D228" s="17">
        <f>([1]Egresos!C57)</f>
        <v>0</v>
      </c>
      <c r="E228" s="17">
        <f>([1]Egresos!D57)</f>
        <v>0</v>
      </c>
      <c r="F228" s="18">
        <f>([1]Egresos!E57)</f>
        <v>0</v>
      </c>
      <c r="G228" s="183">
        <f>([1]Egresos!F57)</f>
        <v>0</v>
      </c>
      <c r="H228" s="184"/>
    </row>
    <row r="229" spans="1:8" outlineLevel="2" x14ac:dyDescent="0.25">
      <c r="A229" s="3" t="str">
        <f>[2]Egresos!A58</f>
        <v>EEE.21.01.001.028.000</v>
      </c>
      <c r="B229" s="15"/>
      <c r="C229" s="16" t="str">
        <f>[2]Egresos!B58</f>
        <v>Asignación de Estímulo Personal Médico y Profesores</v>
      </c>
      <c r="D229" s="17">
        <f>([1]Egresos!C58)</f>
        <v>0</v>
      </c>
      <c r="E229" s="17">
        <f>([1]Egresos!D58)</f>
        <v>0</v>
      </c>
      <c r="F229" s="18">
        <f>([1]Egresos!E58)</f>
        <v>0</v>
      </c>
      <c r="G229" s="183">
        <f>([1]Egresos!F58)</f>
        <v>0</v>
      </c>
      <c r="H229" s="184"/>
    </row>
    <row r="230" spans="1:8" outlineLevel="2" x14ac:dyDescent="0.25">
      <c r="A230" s="3" t="str">
        <f>[2]Egresos!A59</f>
        <v>EEE.21.01.001.028.002</v>
      </c>
      <c r="B230" s="15"/>
      <c r="C230" s="16" t="str">
        <f>[2]Egresos!B59</f>
        <v>Asignación por Desempeño en Condiciones Difíciles, Art. 28, Ley N° 19.378</v>
      </c>
      <c r="D230" s="17">
        <f>([1]Egresos!C59)</f>
        <v>0</v>
      </c>
      <c r="E230" s="17">
        <f>([1]Egresos!D59)</f>
        <v>0</v>
      </c>
      <c r="F230" s="18">
        <f>([1]Egresos!E59)</f>
        <v>0</v>
      </c>
      <c r="G230" s="183">
        <f>([1]Egresos!F59)</f>
        <v>0</v>
      </c>
      <c r="H230" s="184"/>
    </row>
    <row r="231" spans="1:8" outlineLevel="2" x14ac:dyDescent="0.25">
      <c r="A231" s="3" t="str">
        <f>[2]Egresos!A60</f>
        <v>EEE.21.01.001.028.003</v>
      </c>
      <c r="B231" s="15"/>
      <c r="C231" s="16" t="str">
        <f>[2]Egresos!B60</f>
        <v>Asignación de Estímulo, Art. 65, Ley Nª18.482</v>
      </c>
      <c r="D231" s="17">
        <f>([1]Egresos!C60)</f>
        <v>0</v>
      </c>
      <c r="E231" s="17">
        <f>([1]Egresos!D60)</f>
        <v>0</v>
      </c>
      <c r="F231" s="18">
        <f>([1]Egresos!E60)</f>
        <v>0</v>
      </c>
      <c r="G231" s="183">
        <f>([1]Egresos!F60)</f>
        <v>0</v>
      </c>
      <c r="H231" s="184"/>
    </row>
    <row r="232" spans="1:8" outlineLevel="2" x14ac:dyDescent="0.25">
      <c r="A232" s="3" t="str">
        <f>[2]Egresos!A61</f>
        <v>EEE.21.01.001.028.004</v>
      </c>
      <c r="B232" s="15"/>
      <c r="C232" s="16" t="str">
        <f>[2]Egresos!B61</f>
        <v>Asignación de Estímulo, Art. 14, Ley Nª15.076</v>
      </c>
      <c r="D232" s="17">
        <f>([1]Egresos!C61)</f>
        <v>0</v>
      </c>
      <c r="E232" s="17">
        <f>([1]Egresos!D61)</f>
        <v>0</v>
      </c>
      <c r="F232" s="18">
        <f>([1]Egresos!E61)</f>
        <v>0</v>
      </c>
      <c r="G232" s="183">
        <f>([1]Egresos!F61)</f>
        <v>0</v>
      </c>
      <c r="H232" s="184"/>
    </row>
    <row r="233" spans="1:8" outlineLevel="2" x14ac:dyDescent="0.25">
      <c r="A233" s="3" t="str">
        <f>[2]Egresos!A62</f>
        <v>EEE.21.01.001.031.000</v>
      </c>
      <c r="B233" s="15"/>
      <c r="C233" s="16" t="str">
        <f>[2]Egresos!B62</f>
        <v>Asignación de Experiencia Calificada</v>
      </c>
      <c r="D233" s="17">
        <f>([1]Egresos!C62)</f>
        <v>0</v>
      </c>
      <c r="E233" s="17">
        <f>([1]Egresos!D62)</f>
        <v>0</v>
      </c>
      <c r="F233" s="18">
        <f>([1]Egresos!E62)</f>
        <v>0</v>
      </c>
      <c r="G233" s="183">
        <f>([1]Egresos!F62)</f>
        <v>0</v>
      </c>
      <c r="H233" s="184"/>
    </row>
    <row r="234" spans="1:8" outlineLevel="2" x14ac:dyDescent="0.25">
      <c r="A234" s="3" t="str">
        <f>[2]Egresos!A63</f>
        <v>EEE.21.01.001.031.002</v>
      </c>
      <c r="B234" s="15"/>
      <c r="C234" s="16" t="str">
        <f>[2]Egresos!B63</f>
        <v>Asignación Post-Título, Art. 42, Ley N° 19.378</v>
      </c>
      <c r="D234" s="17">
        <f>([1]Egresos!C63)</f>
        <v>0</v>
      </c>
      <c r="E234" s="17">
        <f>([1]Egresos!D63)</f>
        <v>0</v>
      </c>
      <c r="F234" s="18">
        <f>([1]Egresos!E63)</f>
        <v>0</v>
      </c>
      <c r="G234" s="183">
        <f>([1]Egresos!F63)</f>
        <v>0</v>
      </c>
      <c r="H234" s="184"/>
    </row>
    <row r="235" spans="1:8" outlineLevel="2" x14ac:dyDescent="0.25">
      <c r="A235" s="3" t="str">
        <f>[2]Egresos!A64</f>
        <v>EEE.21.01.001.032.000</v>
      </c>
      <c r="B235" s="15"/>
      <c r="C235" s="16" t="str">
        <f>[2]Egresos!B64</f>
        <v>Asignación de Reforzamiento Profesional Diurno</v>
      </c>
      <c r="D235" s="17">
        <f>([1]Egresos!C64)</f>
        <v>0</v>
      </c>
      <c r="E235" s="17">
        <f>([1]Egresos!D64)</f>
        <v>0</v>
      </c>
      <c r="F235" s="18">
        <f>([1]Egresos!E64)</f>
        <v>0</v>
      </c>
      <c r="G235" s="183">
        <f>([1]Egresos!F64)</f>
        <v>0</v>
      </c>
      <c r="H235" s="184"/>
    </row>
    <row r="236" spans="1:8" outlineLevel="2" x14ac:dyDescent="0.25">
      <c r="A236" s="3" t="str">
        <f>[2]Egresos!A65</f>
        <v>EEE.21.01.001.037.000</v>
      </c>
      <c r="B236" s="15"/>
      <c r="C236" s="16" t="str">
        <f>[2]Egresos!B65</f>
        <v>Asignación Única</v>
      </c>
      <c r="D236" s="17">
        <f>([1]Egresos!C65)</f>
        <v>0</v>
      </c>
      <c r="E236" s="17">
        <f>([1]Egresos!D65)</f>
        <v>0</v>
      </c>
      <c r="F236" s="18">
        <f>([1]Egresos!E65)</f>
        <v>0</v>
      </c>
      <c r="G236" s="183">
        <f>([1]Egresos!F65)</f>
        <v>0</v>
      </c>
      <c r="H236" s="184"/>
    </row>
    <row r="237" spans="1:8" outlineLevel="2" x14ac:dyDescent="0.25">
      <c r="A237" s="3" t="str">
        <f>[2]Egresos!A66</f>
        <v>EEE.21.01.001.038.000</v>
      </c>
      <c r="B237" s="15"/>
      <c r="C237" s="16" t="str">
        <f>[2]Egresos!B66</f>
        <v>Asignación Zonas Extremas</v>
      </c>
      <c r="D237" s="17">
        <f>([1]Egresos!C66)</f>
        <v>0</v>
      </c>
      <c r="E237" s="17">
        <f>([1]Egresos!D66)</f>
        <v>0</v>
      </c>
      <c r="F237" s="18">
        <f>([1]Egresos!E66)</f>
        <v>0</v>
      </c>
      <c r="G237" s="183">
        <f>([1]Egresos!F66)</f>
        <v>0</v>
      </c>
      <c r="H237" s="184"/>
    </row>
    <row r="238" spans="1:8" outlineLevel="2" x14ac:dyDescent="0.25">
      <c r="A238" s="3" t="str">
        <f>[2]Egresos!A67</f>
        <v>EEE.21.01.001.043.000</v>
      </c>
      <c r="B238" s="15"/>
      <c r="C238" s="16" t="str">
        <f>[2]Egresos!B67</f>
        <v>Asignación Inherente al Cargo Ley Nº 18.695</v>
      </c>
      <c r="D238" s="17">
        <f>([1]Egresos!C67)</f>
        <v>0</v>
      </c>
      <c r="E238" s="17">
        <f>([1]Egresos!D67)</f>
        <v>0</v>
      </c>
      <c r="F238" s="18">
        <f>([1]Egresos!E67)</f>
        <v>0</v>
      </c>
      <c r="G238" s="183">
        <f>([1]Egresos!F67)</f>
        <v>0</v>
      </c>
      <c r="H238" s="184"/>
    </row>
    <row r="239" spans="1:8" outlineLevel="2" x14ac:dyDescent="0.25">
      <c r="A239" s="3" t="str">
        <f>[2]Egresos!A68</f>
        <v>EEE.21.01.001.044.000</v>
      </c>
      <c r="B239" s="15"/>
      <c r="C239" s="16" t="str">
        <f>[2]Egresos!B68</f>
        <v>Asignación de Atención Primaria Municipal</v>
      </c>
      <c r="D239" s="17">
        <f>([1]Egresos!C68)</f>
        <v>0</v>
      </c>
      <c r="E239" s="17">
        <f>([1]Egresos!D68)</f>
        <v>0</v>
      </c>
      <c r="F239" s="18">
        <f>([1]Egresos!E68)</f>
        <v>0</v>
      </c>
      <c r="G239" s="183">
        <f>([1]Egresos!F68)</f>
        <v>0</v>
      </c>
      <c r="H239" s="184"/>
    </row>
    <row r="240" spans="1:8" outlineLevel="2" x14ac:dyDescent="0.25">
      <c r="A240" s="3" t="str">
        <f>[2]Egresos!A69</f>
        <v>EEE.21.01.001.044.001</v>
      </c>
      <c r="B240" s="15"/>
      <c r="C240" s="16" t="str">
        <f>[2]Egresos!B69</f>
        <v>Asignación Atención Primaria Salud, Arts. 23 y 25, Ley N° 19.378</v>
      </c>
      <c r="D240" s="17">
        <f>([1]Egresos!C69)</f>
        <v>0</v>
      </c>
      <c r="E240" s="17">
        <f>([1]Egresos!D69)</f>
        <v>0</v>
      </c>
      <c r="F240" s="18">
        <f>([1]Egresos!E69)</f>
        <v>0</v>
      </c>
      <c r="G240" s="183">
        <f>([1]Egresos!F69)</f>
        <v>0</v>
      </c>
      <c r="H240" s="184"/>
    </row>
    <row r="241" spans="1:8" outlineLevel="2" x14ac:dyDescent="0.25">
      <c r="A241" s="3" t="str">
        <f>[2]Egresos!A70</f>
        <v>EEE.21.01.001.046.000</v>
      </c>
      <c r="B241" s="15"/>
      <c r="C241" s="16" t="str">
        <f>[2]Egresos!B70</f>
        <v>Asignación de Experiencia</v>
      </c>
      <c r="D241" s="17">
        <f>([1]Egresos!C70)</f>
        <v>0</v>
      </c>
      <c r="E241" s="17">
        <f>([1]Egresos!D70)</f>
        <v>0</v>
      </c>
      <c r="F241" s="18">
        <f>([1]Egresos!E70)</f>
        <v>0</v>
      </c>
      <c r="G241" s="183">
        <f>([1]Egresos!F70)</f>
        <v>0</v>
      </c>
      <c r="H241" s="184"/>
    </row>
    <row r="242" spans="1:8" outlineLevel="2" x14ac:dyDescent="0.25">
      <c r="A242" s="3" t="str">
        <f>[2]Egresos!A71</f>
        <v>EEE.21.01.001.047.000</v>
      </c>
      <c r="B242" s="15"/>
      <c r="C242" s="16" t="str">
        <f>[2]Egresos!B71</f>
        <v>Asignación por Tramo de Desarrollo Profesional</v>
      </c>
      <c r="D242" s="17">
        <f>([1]Egresos!C71)</f>
        <v>0</v>
      </c>
      <c r="E242" s="17">
        <f>([1]Egresos!D71)</f>
        <v>0</v>
      </c>
      <c r="F242" s="18">
        <f>([1]Egresos!E71)</f>
        <v>0</v>
      </c>
      <c r="G242" s="183">
        <f>([1]Egresos!F71)</f>
        <v>0</v>
      </c>
      <c r="H242" s="184"/>
    </row>
    <row r="243" spans="1:8" outlineLevel="2" x14ac:dyDescent="0.25">
      <c r="A243" s="3" t="str">
        <f>[2]Egresos!A72</f>
        <v>EEE.21.01.001.048.000</v>
      </c>
      <c r="B243" s="15"/>
      <c r="C243" s="16" t="str">
        <f>[2]Egresos!B72</f>
        <v>Asignación de Reconocimiento por Docencia en Establecimientos de Alta Concentración de Alumnos Prioritarios</v>
      </c>
      <c r="D243" s="17">
        <f>([1]Egresos!C72)</f>
        <v>0</v>
      </c>
      <c r="E243" s="17">
        <f>([1]Egresos!D72)</f>
        <v>0</v>
      </c>
      <c r="F243" s="18">
        <f>([1]Egresos!E72)</f>
        <v>0</v>
      </c>
      <c r="G243" s="183">
        <f>([1]Egresos!F72)</f>
        <v>0</v>
      </c>
      <c r="H243" s="184"/>
    </row>
    <row r="244" spans="1:8" outlineLevel="2" x14ac:dyDescent="0.25">
      <c r="A244" s="3" t="str">
        <f>[2]Egresos!A73</f>
        <v>EEE.21.01.001.049.000</v>
      </c>
      <c r="B244" s="15"/>
      <c r="C244" s="16" t="str">
        <f>[2]Egresos!B73</f>
        <v>Asignación de Responsabilidad Directiva y Asignación Técnico Pedagógica</v>
      </c>
      <c r="D244" s="17">
        <f>([1]Egresos!C73)</f>
        <v>0</v>
      </c>
      <c r="E244" s="17">
        <f>([1]Egresos!D73)</f>
        <v>0</v>
      </c>
      <c r="F244" s="18">
        <f>([1]Egresos!E73)</f>
        <v>0</v>
      </c>
      <c r="G244" s="183">
        <f>([1]Egresos!F73)</f>
        <v>0</v>
      </c>
      <c r="H244" s="184"/>
    </row>
    <row r="245" spans="1:8" outlineLevel="2" x14ac:dyDescent="0.25">
      <c r="A245" s="3" t="str">
        <f>[2]Egresos!A74</f>
        <v>EEE.21.01.001.049.001</v>
      </c>
      <c r="B245" s="15"/>
      <c r="C245" s="16" t="str">
        <f>[2]Egresos!B74</f>
        <v>Asignación por Responsabilidad Directiva</v>
      </c>
      <c r="D245" s="17">
        <f>([1]Egresos!C74)</f>
        <v>0</v>
      </c>
      <c r="E245" s="17">
        <f>([1]Egresos!D74)</f>
        <v>0</v>
      </c>
      <c r="F245" s="18">
        <f>([1]Egresos!E74)</f>
        <v>0</v>
      </c>
      <c r="G245" s="183">
        <f>([1]Egresos!F74)</f>
        <v>0</v>
      </c>
      <c r="H245" s="184"/>
    </row>
    <row r="246" spans="1:8" outlineLevel="2" x14ac:dyDescent="0.25">
      <c r="A246" s="3" t="str">
        <f>[2]Egresos!A75</f>
        <v>EEE.21.01.001.049.002</v>
      </c>
      <c r="B246" s="15"/>
      <c r="C246" s="16" t="str">
        <f>[2]Egresos!B75</f>
        <v>Asignación de Responsabilidad Técnico Pedagógica</v>
      </c>
      <c r="D246" s="17">
        <f>([1]Egresos!C75)</f>
        <v>0</v>
      </c>
      <c r="E246" s="17">
        <f>([1]Egresos!D75)</f>
        <v>0</v>
      </c>
      <c r="F246" s="18">
        <f>([1]Egresos!E75)</f>
        <v>0</v>
      </c>
      <c r="G246" s="183">
        <f>([1]Egresos!F75)</f>
        <v>0</v>
      </c>
      <c r="H246" s="184"/>
    </row>
    <row r="247" spans="1:8" outlineLevel="2" x14ac:dyDescent="0.25">
      <c r="A247" s="3" t="str">
        <f>[2]Egresos!A76</f>
        <v>EEE.21.01.001.050.000</v>
      </c>
      <c r="B247" s="15"/>
      <c r="C247" s="16" t="str">
        <f>[2]Egresos!B76</f>
        <v>Bonificación por Reconocimiento Profesional</v>
      </c>
      <c r="D247" s="17">
        <f>([1]Egresos!C76)</f>
        <v>0</v>
      </c>
      <c r="E247" s="17">
        <f>([1]Egresos!D76)</f>
        <v>0</v>
      </c>
      <c r="F247" s="18">
        <f>([1]Egresos!E76)</f>
        <v>0</v>
      </c>
      <c r="G247" s="183">
        <f>([1]Egresos!F76)</f>
        <v>0</v>
      </c>
      <c r="H247" s="184"/>
    </row>
    <row r="248" spans="1:8" outlineLevel="2" x14ac:dyDescent="0.25">
      <c r="A248" s="3" t="str">
        <f>[2]Egresos!A77</f>
        <v>EEE.21.01.001.051.000</v>
      </c>
      <c r="B248" s="15"/>
      <c r="C248" s="16" t="str">
        <f>[2]Egresos!B77</f>
        <v>Bonificación por Excelencia Académica</v>
      </c>
      <c r="D248" s="17">
        <f>([1]Egresos!C77)</f>
        <v>0</v>
      </c>
      <c r="E248" s="17">
        <f>([1]Egresos!D77)</f>
        <v>0</v>
      </c>
      <c r="F248" s="18">
        <f>([1]Egresos!E77)</f>
        <v>0</v>
      </c>
      <c r="G248" s="183">
        <f>([1]Egresos!F77)</f>
        <v>0</v>
      </c>
      <c r="H248" s="184"/>
    </row>
    <row r="249" spans="1:8" outlineLevel="2" x14ac:dyDescent="0.25">
      <c r="A249" s="3" t="str">
        <f>[2]Egresos!A78</f>
        <v>EEE.21.01.001.999.000</v>
      </c>
      <c r="B249" s="15"/>
      <c r="C249" s="16" t="str">
        <f>[2]Egresos!B78</f>
        <v>Otras Asignaciones</v>
      </c>
      <c r="D249" s="17">
        <v>32000</v>
      </c>
      <c r="E249" s="17">
        <v>26434</v>
      </c>
      <c r="F249" s="18">
        <f>BALANCE!I23+BALANCE!I77+BALANCE!I131-BALANCE!J179+BALANCE!I182+BALANCE!I259+BALANCE!I291</f>
        <v>26362</v>
      </c>
      <c r="G249" s="183">
        <f>E249-F249</f>
        <v>72</v>
      </c>
      <c r="H249" s="184"/>
    </row>
    <row r="250" spans="1:8" outlineLevel="2" x14ac:dyDescent="0.25">
      <c r="A250" s="3" t="str">
        <f>[2]Egresos!A79</f>
        <v>EEE.21.01.002.000.000</v>
      </c>
      <c r="B250" s="15"/>
      <c r="C250" s="16" t="str">
        <f>[2]Egresos!B79</f>
        <v>Aportes del Empleador</v>
      </c>
      <c r="D250" s="17">
        <v>35000</v>
      </c>
      <c r="E250" s="17">
        <v>43072</v>
      </c>
      <c r="F250" s="18">
        <f>F252</f>
        <v>38769</v>
      </c>
      <c r="G250" s="183">
        <f>E250-F250</f>
        <v>4303</v>
      </c>
      <c r="H250" s="184"/>
    </row>
    <row r="251" spans="1:8" outlineLevel="2" x14ac:dyDescent="0.25">
      <c r="A251" s="3" t="str">
        <f>[2]Egresos!A80</f>
        <v>EEE.21.01.002.001.000</v>
      </c>
      <c r="B251" s="15"/>
      <c r="C251" s="16" t="str">
        <f>[2]Egresos!B80</f>
        <v>A Servicios de Bienestar</v>
      </c>
      <c r="D251" s="17">
        <f>([1]Egresos!C80)</f>
        <v>0</v>
      </c>
      <c r="E251" s="17">
        <f>([1]Egresos!D80)</f>
        <v>0</v>
      </c>
      <c r="F251" s="18">
        <f>([1]Egresos!E80)</f>
        <v>0</v>
      </c>
      <c r="G251" s="183">
        <f>([1]Egresos!F80)</f>
        <v>0</v>
      </c>
      <c r="H251" s="184"/>
    </row>
    <row r="252" spans="1:8" outlineLevel="2" x14ac:dyDescent="0.25">
      <c r="A252" s="3" t="str">
        <f>[2]Egresos!A81</f>
        <v>EEE.21.01.002.002.000</v>
      </c>
      <c r="B252" s="15"/>
      <c r="C252" s="16" t="str">
        <f>[2]Egresos!B81</f>
        <v>Otras Cotizaciones Previsionales</v>
      </c>
      <c r="D252" s="17">
        <v>35000</v>
      </c>
      <c r="E252" s="17">
        <v>43072</v>
      </c>
      <c r="F252" s="18">
        <f>BALANCE!I24+BALANCE!I25+BALANCE!I26+BALANCE!I35+BALANCE!I36+BALANCE!I37+BALANCE!I78+BALANCE!I79+BALANCE!I80+BALANCE!I90+BALANCE!I91+BALANCE!I92+BALANCE!I132+BALANCE!I133+BALANCE!I134+BALANCE!I142+BALANCE!I143+BALANCE!I144+BALANCE!I183+BALANCE!I184+BALANCE!I185+BALANCE!I193+BALANCE!I194+BALANCE!I195+BALANCE!I230+BALANCE!I231+BALANCE!I232+BALANCE!I239+BALANCE!I240+BALANCE!I241+BALANCE!I260+BALANCE!I261+BALANCE!I262+BALANCE!I267+BALANCE!I268+BALANCE!I269+BALANCE!I292+BALANCE!I293+BALANCE!I294+BALANCE!I301+BALANCE!I302+BALANCE!I303</f>
        <v>38769</v>
      </c>
      <c r="G252" s="183">
        <f>E252-F252</f>
        <v>4303</v>
      </c>
      <c r="H252" s="184"/>
    </row>
    <row r="253" spans="1:8" outlineLevel="2" x14ac:dyDescent="0.25">
      <c r="A253" s="3" t="str">
        <f>[2]Egresos!A82</f>
        <v>EEE.21.01.003.000.000</v>
      </c>
      <c r="B253" s="15"/>
      <c r="C253" s="16" t="str">
        <f>[2]Egresos!B82</f>
        <v>Asignaciones por Desempeño</v>
      </c>
      <c r="D253" s="17">
        <f>([1]Egresos!C82)</f>
        <v>0</v>
      </c>
      <c r="E253" s="17">
        <f>([1]Egresos!D82)</f>
        <v>0</v>
      </c>
      <c r="F253" s="18">
        <f>([1]Egresos!E82)</f>
        <v>0</v>
      </c>
      <c r="G253" s="183">
        <f>([1]Egresos!F82)</f>
        <v>0</v>
      </c>
      <c r="H253" s="184"/>
    </row>
    <row r="254" spans="1:8" outlineLevel="2" x14ac:dyDescent="0.25">
      <c r="A254" s="3" t="str">
        <f>[2]Egresos!A83</f>
        <v>EEE.21.01.003.001.000</v>
      </c>
      <c r="B254" s="15"/>
      <c r="C254" s="16" t="str">
        <f>[2]Egresos!B83</f>
        <v>Desempeño Institucional</v>
      </c>
      <c r="D254" s="17">
        <f>([1]Egresos!C83)</f>
        <v>0</v>
      </c>
      <c r="E254" s="17">
        <f>([1]Egresos!D83)</f>
        <v>0</v>
      </c>
      <c r="F254" s="18">
        <f>([1]Egresos!E83)</f>
        <v>0</v>
      </c>
      <c r="G254" s="183">
        <f>([1]Egresos!F83)</f>
        <v>0</v>
      </c>
      <c r="H254" s="184"/>
    </row>
    <row r="255" spans="1:8" outlineLevel="2" x14ac:dyDescent="0.25">
      <c r="A255" s="3" t="str">
        <f>[2]Egresos!A84</f>
        <v>EEE.21.01.003.001.001</v>
      </c>
      <c r="B255" s="15"/>
      <c r="C255" s="16" t="str">
        <f>[2]Egresos!B84</f>
        <v>Asignación de Mejoramiento de la Gestión Municipal, Art. 1, Ley Nº20.008</v>
      </c>
      <c r="D255" s="17">
        <f>([1]Egresos!C84)</f>
        <v>0</v>
      </c>
      <c r="E255" s="17">
        <f>([1]Egresos!D84)</f>
        <v>0</v>
      </c>
      <c r="F255" s="18">
        <f>([1]Egresos!E84)</f>
        <v>0</v>
      </c>
      <c r="G255" s="183">
        <f>([1]Egresos!F84)</f>
        <v>0</v>
      </c>
      <c r="H255" s="184"/>
    </row>
    <row r="256" spans="1:8" outlineLevel="2" x14ac:dyDescent="0.25">
      <c r="A256" s="3" t="str">
        <f>[2]Egresos!A85</f>
        <v>EEE.21.01.003.001.002</v>
      </c>
      <c r="B256" s="15"/>
      <c r="C256" s="16" t="str">
        <f>[2]Egresos!B85</f>
        <v>Bonificación Excelencia</v>
      </c>
      <c r="D256" s="17">
        <f>([1]Egresos!C85)</f>
        <v>0</v>
      </c>
      <c r="E256" s="17">
        <f>([1]Egresos!D85)</f>
        <v>0</v>
      </c>
      <c r="F256" s="18">
        <f>([1]Egresos!E85)</f>
        <v>0</v>
      </c>
      <c r="G256" s="183">
        <f>([1]Egresos!F85)</f>
        <v>0</v>
      </c>
      <c r="H256" s="184"/>
    </row>
    <row r="257" spans="1:8" outlineLevel="2" x14ac:dyDescent="0.25">
      <c r="A257" s="3" t="str">
        <f>[2]Egresos!A86</f>
        <v>EEE.21.01.003.002.000</v>
      </c>
      <c r="B257" s="15"/>
      <c r="C257" s="16" t="str">
        <f>[2]Egresos!B86</f>
        <v>Desempeño Colectivo</v>
      </c>
      <c r="D257" s="17">
        <f>([1]Egresos!C86)</f>
        <v>0</v>
      </c>
      <c r="E257" s="17">
        <f>([1]Egresos!D86)</f>
        <v>0</v>
      </c>
      <c r="F257" s="18">
        <f>([1]Egresos!E86)</f>
        <v>0</v>
      </c>
      <c r="G257" s="183">
        <f>([1]Egresos!F86)</f>
        <v>0</v>
      </c>
      <c r="H257" s="184"/>
    </row>
    <row r="258" spans="1:8" outlineLevel="2" x14ac:dyDescent="0.25">
      <c r="A258" s="3" t="str">
        <f>[2]Egresos!A87</f>
        <v>EEE.21.01.003.002.001</v>
      </c>
      <c r="B258" s="15"/>
      <c r="C258" s="16" t="str">
        <f>[2]Egresos!B87</f>
        <v>Asignación de Mejoramiento de la Gestión Municipal, Art. 1, Ley Nº20.008</v>
      </c>
      <c r="D258" s="17">
        <f>([1]Egresos!C87)</f>
        <v>0</v>
      </c>
      <c r="E258" s="17">
        <f>([1]Egresos!D87)</f>
        <v>0</v>
      </c>
      <c r="F258" s="18">
        <f>([1]Egresos!E87)</f>
        <v>0</v>
      </c>
      <c r="G258" s="183">
        <f>([1]Egresos!F87)</f>
        <v>0</v>
      </c>
      <c r="H258" s="184"/>
    </row>
    <row r="259" spans="1:8" outlineLevel="2" x14ac:dyDescent="0.25">
      <c r="A259" s="3" t="str">
        <f>[2]Egresos!A88</f>
        <v>EEE.21.01.003.002.002</v>
      </c>
      <c r="B259" s="15"/>
      <c r="C259" s="16" t="str">
        <f>[2]Egresos!B88</f>
        <v>Asignación Variable por Desempeño Colectivo</v>
      </c>
      <c r="D259" s="17">
        <f>([1]Egresos!C88)</f>
        <v>0</v>
      </c>
      <c r="E259" s="17">
        <f>([1]Egresos!D88)</f>
        <v>0</v>
      </c>
      <c r="F259" s="18">
        <f>([1]Egresos!E88)</f>
        <v>0</v>
      </c>
      <c r="G259" s="183">
        <f>([1]Egresos!F88)</f>
        <v>0</v>
      </c>
      <c r="H259" s="184"/>
    </row>
    <row r="260" spans="1:8" outlineLevel="2" x14ac:dyDescent="0.25">
      <c r="A260" s="3" t="str">
        <f>[2]Egresos!A89</f>
        <v>EEE.21.01.003.002.003</v>
      </c>
      <c r="B260" s="15"/>
      <c r="C260" s="16" t="str">
        <f>[2]Egresos!B89</f>
        <v>Asignación de Desarrollo y Estímulo al Desempeño Colectivo, Ley Nº19.813</v>
      </c>
      <c r="D260" s="17">
        <f>([1]Egresos!C89)</f>
        <v>0</v>
      </c>
      <c r="E260" s="17">
        <f>([1]Egresos!D89)</f>
        <v>0</v>
      </c>
      <c r="F260" s="18">
        <f>([1]Egresos!E89)</f>
        <v>0</v>
      </c>
      <c r="G260" s="183">
        <f>([1]Egresos!F89)</f>
        <v>0</v>
      </c>
      <c r="H260" s="184"/>
    </row>
    <row r="261" spans="1:8" outlineLevel="2" x14ac:dyDescent="0.25">
      <c r="A261" s="3" t="str">
        <f>[2]Egresos!A90</f>
        <v>EEE.21.01.003.003.000</v>
      </c>
      <c r="B261" s="15"/>
      <c r="C261" s="16" t="str">
        <f>[2]Egresos!B90</f>
        <v>Desempeño Individual</v>
      </c>
      <c r="D261" s="17">
        <f>([1]Egresos!C90)</f>
        <v>0</v>
      </c>
      <c r="E261" s="17">
        <f>([1]Egresos!D90)</f>
        <v>0</v>
      </c>
      <c r="F261" s="18">
        <f>([1]Egresos!E90)</f>
        <v>0</v>
      </c>
      <c r="G261" s="183">
        <f>([1]Egresos!F90)</f>
        <v>0</v>
      </c>
      <c r="H261" s="184"/>
    </row>
    <row r="262" spans="1:8" outlineLevel="2" x14ac:dyDescent="0.25">
      <c r="A262" s="3" t="str">
        <f>[2]Egresos!A91</f>
        <v>EEE.21.01.003.003.001</v>
      </c>
      <c r="B262" s="15"/>
      <c r="C262" s="16" t="str">
        <f>[2]Egresos!B91</f>
        <v>Asignación de Mejoramiento de la Gestión Municipal, Art. 1, Ley Nº20.008</v>
      </c>
      <c r="D262" s="17">
        <f>([1]Egresos!C91)</f>
        <v>0</v>
      </c>
      <c r="E262" s="17">
        <f>([1]Egresos!D91)</f>
        <v>0</v>
      </c>
      <c r="F262" s="18">
        <f>([1]Egresos!E91)</f>
        <v>0</v>
      </c>
      <c r="G262" s="183">
        <f>([1]Egresos!F91)</f>
        <v>0</v>
      </c>
      <c r="H262" s="184"/>
    </row>
    <row r="263" spans="1:8" outlineLevel="2" x14ac:dyDescent="0.25">
      <c r="A263" s="3" t="str">
        <f>[2]Egresos!A92</f>
        <v>EEE.21.01.003.003.002</v>
      </c>
      <c r="B263" s="15"/>
      <c r="C263" s="16" t="str">
        <f>[2]Egresos!B92</f>
        <v>Asignación de Incentivo por Gestión Jurisdiccional, Art. 2, Ley Nº20.008</v>
      </c>
      <c r="D263" s="17">
        <f>([1]Egresos!C92)</f>
        <v>0</v>
      </c>
      <c r="E263" s="17">
        <f>([1]Egresos!D92)</f>
        <v>0</v>
      </c>
      <c r="F263" s="18">
        <f>([1]Egresos!E92)</f>
        <v>0</v>
      </c>
      <c r="G263" s="183">
        <f>([1]Egresos!F92)</f>
        <v>0</v>
      </c>
      <c r="H263" s="184"/>
    </row>
    <row r="264" spans="1:8" outlineLevel="2" x14ac:dyDescent="0.25">
      <c r="A264" s="3" t="str">
        <f>[2]Egresos!A93</f>
        <v>EEE.21.01.003.003.003</v>
      </c>
      <c r="B264" s="15"/>
      <c r="C264" s="16" t="str">
        <f>[2]Egresos!B93</f>
        <v>Asignación Especial de Incentivo Profesional, Art. 47, Ley N° 19.070</v>
      </c>
      <c r="D264" s="17">
        <f>([1]Egresos!C93)</f>
        <v>0</v>
      </c>
      <c r="E264" s="17">
        <f>([1]Egresos!D93)</f>
        <v>0</v>
      </c>
      <c r="F264" s="18">
        <f>([1]Egresos!E93)</f>
        <v>0</v>
      </c>
      <c r="G264" s="183">
        <f>([1]Egresos!F93)</f>
        <v>0</v>
      </c>
      <c r="H264" s="184"/>
    </row>
    <row r="265" spans="1:8" outlineLevel="2" x14ac:dyDescent="0.25">
      <c r="A265" s="3" t="str">
        <f>[2]Egresos!A94</f>
        <v>EEE.21.01.003.003.004</v>
      </c>
      <c r="B265" s="15"/>
      <c r="C265" s="16" t="str">
        <f>[2]Egresos!B94</f>
        <v>Asignación Variable por Desempeño Individual</v>
      </c>
      <c r="D265" s="17">
        <f>([1]Egresos!C94)</f>
        <v>0</v>
      </c>
      <c r="E265" s="17">
        <f>([1]Egresos!D94)</f>
        <v>0</v>
      </c>
      <c r="F265" s="18">
        <f>([1]Egresos!E94)</f>
        <v>0</v>
      </c>
      <c r="G265" s="183">
        <f>([1]Egresos!F94)</f>
        <v>0</v>
      </c>
      <c r="H265" s="184"/>
    </row>
    <row r="266" spans="1:8" outlineLevel="2" x14ac:dyDescent="0.25">
      <c r="A266" s="3" t="str">
        <f>[2]Egresos!A95</f>
        <v>EEE.21.01.003.003.005</v>
      </c>
      <c r="B266" s="15"/>
      <c r="C266" s="16" t="str">
        <f>[2]Egresos!B95</f>
        <v>Asignación por Mérito, Art. 30 de la Ley Nº19.378, agrega Ley Nº19.607</v>
      </c>
      <c r="D266" s="17">
        <f>([1]Egresos!C95)</f>
        <v>0</v>
      </c>
      <c r="E266" s="17">
        <f>([1]Egresos!D95)</f>
        <v>0</v>
      </c>
      <c r="F266" s="18">
        <f>([1]Egresos!E95)</f>
        <v>0</v>
      </c>
      <c r="G266" s="183">
        <f>([1]Egresos!F95)</f>
        <v>0</v>
      </c>
      <c r="H266" s="184"/>
    </row>
    <row r="267" spans="1:8" outlineLevel="2" x14ac:dyDescent="0.25">
      <c r="A267" s="3" t="str">
        <f>[2]Egresos!A96</f>
        <v>EEE.21.01.004.000.000</v>
      </c>
      <c r="B267" s="15"/>
      <c r="C267" s="16" t="str">
        <f>[2]Egresos!B96</f>
        <v>Remuneraciones Variables</v>
      </c>
      <c r="D267" s="17">
        <f>([1]Egresos!C96)</f>
        <v>0</v>
      </c>
      <c r="E267" s="17">
        <v>5650</v>
      </c>
      <c r="F267" s="18">
        <f>F271</f>
        <v>3202</v>
      </c>
      <c r="G267" s="183">
        <f>E267-F267</f>
        <v>2448</v>
      </c>
      <c r="H267" s="184"/>
    </row>
    <row r="268" spans="1:8" outlineLevel="2" x14ac:dyDescent="0.25">
      <c r="A268" s="3" t="str">
        <f>[2]Egresos!A97</f>
        <v>EEE.21.01.004.002.000</v>
      </c>
      <c r="B268" s="15"/>
      <c r="C268" s="16" t="str">
        <f>[2]Egresos!B97</f>
        <v>Asignación de Estímulo Jornadas Prioritarias</v>
      </c>
      <c r="D268" s="17">
        <f>([1]Egresos!C97)</f>
        <v>0</v>
      </c>
      <c r="E268" s="17">
        <f>([1]Egresos!D97)</f>
        <v>0</v>
      </c>
      <c r="F268" s="18">
        <f>([1]Egresos!E97)</f>
        <v>0</v>
      </c>
      <c r="G268" s="183">
        <f>([1]Egresos!F97)</f>
        <v>0</v>
      </c>
      <c r="H268" s="184"/>
    </row>
    <row r="269" spans="1:8" outlineLevel="2" x14ac:dyDescent="0.25">
      <c r="A269" s="3" t="str">
        <f>[2]Egresos!A98</f>
        <v>EEE.21.01.004.003.000</v>
      </c>
      <c r="B269" s="15"/>
      <c r="C269" s="16" t="str">
        <f>[2]Egresos!B98</f>
        <v>Asignación Artículo 3, Ley Nº19.264</v>
      </c>
      <c r="D269" s="17">
        <f>([1]Egresos!C98)</f>
        <v>0</v>
      </c>
      <c r="E269" s="17">
        <f>([1]Egresos!D98)</f>
        <v>0</v>
      </c>
      <c r="F269" s="18">
        <f>([1]Egresos!E98)</f>
        <v>0</v>
      </c>
      <c r="G269" s="183">
        <f>([1]Egresos!F98)</f>
        <v>0</v>
      </c>
      <c r="H269" s="184"/>
    </row>
    <row r="270" spans="1:8" outlineLevel="2" x14ac:dyDescent="0.25">
      <c r="A270" s="3" t="str">
        <f>[2]Egresos!A99</f>
        <v>EEE.21.01.004.004.000</v>
      </c>
      <c r="B270" s="15"/>
      <c r="C270" s="16" t="str">
        <f>[2]Egresos!B99</f>
        <v>Asignación por Desempeño de Funciones Críticas</v>
      </c>
      <c r="D270" s="17">
        <f>([1]Egresos!C99)</f>
        <v>0</v>
      </c>
      <c r="E270" s="17">
        <f>([1]Egresos!D99)</f>
        <v>0</v>
      </c>
      <c r="F270" s="18">
        <f>([1]Egresos!E99)</f>
        <v>0</v>
      </c>
      <c r="G270" s="183">
        <f>([1]Egresos!F99)</f>
        <v>0</v>
      </c>
      <c r="H270" s="184"/>
    </row>
    <row r="271" spans="1:8" outlineLevel="2" x14ac:dyDescent="0.25">
      <c r="A271" s="3" t="str">
        <f>[2]Egresos!A100</f>
        <v>EEE.21.01.004.005.000</v>
      </c>
      <c r="B271" s="15"/>
      <c r="C271" s="16" t="str">
        <f>[2]Egresos!B100</f>
        <v>Trabajos Extraordinarios</v>
      </c>
      <c r="D271" s="17">
        <f>([1]Egresos!C100)</f>
        <v>0</v>
      </c>
      <c r="E271" s="17">
        <v>5650</v>
      </c>
      <c r="F271" s="18">
        <f>BALANCE!I27+BALANCE!I38+BALANCE!I81+BALANCE!I135+BALANCE!I145+BALANCE!I186+BALANCE!I196+BALANCE!I295</f>
        <v>3202</v>
      </c>
      <c r="G271" s="183">
        <f>E271-F271</f>
        <v>2448</v>
      </c>
      <c r="H271" s="184"/>
    </row>
    <row r="272" spans="1:8" outlineLevel="2" x14ac:dyDescent="0.25">
      <c r="A272" s="3" t="str">
        <f>[2]Egresos!A101</f>
        <v>EEE.21.01.004.006.000</v>
      </c>
      <c r="B272" s="15"/>
      <c r="C272" s="16" t="str">
        <f>[2]Egresos!B101</f>
        <v>Comisiones de Servicios en el País</v>
      </c>
      <c r="D272" s="17">
        <f>([1]Egresos!C101)</f>
        <v>0</v>
      </c>
      <c r="E272" s="17">
        <f>([1]Egresos!D101)</f>
        <v>0</v>
      </c>
      <c r="F272" s="18">
        <f>([1]Egresos!E101)</f>
        <v>0</v>
      </c>
      <c r="G272" s="183">
        <f>([1]Egresos!F101)</f>
        <v>0</v>
      </c>
      <c r="H272" s="184"/>
    </row>
    <row r="273" spans="1:11" outlineLevel="2" x14ac:dyDescent="0.25">
      <c r="A273" s="3" t="str">
        <f>[2]Egresos!A102</f>
        <v>EEE.21.01.004.007.000</v>
      </c>
      <c r="B273" s="15"/>
      <c r="C273" s="16" t="str">
        <f>[2]Egresos!B102</f>
        <v>Comisiones de Servicios en el Exterior</v>
      </c>
      <c r="D273" s="17">
        <f>([1]Egresos!C102)</f>
        <v>0</v>
      </c>
      <c r="E273" s="17">
        <f>([1]Egresos!D102)</f>
        <v>0</v>
      </c>
      <c r="F273" s="18">
        <f>([1]Egresos!E102)</f>
        <v>0</v>
      </c>
      <c r="G273" s="183">
        <f>([1]Egresos!F102)</f>
        <v>0</v>
      </c>
      <c r="H273" s="184"/>
    </row>
    <row r="274" spans="1:11" outlineLevel="2" x14ac:dyDescent="0.25">
      <c r="A274" s="3" t="str">
        <f>[2]Egresos!A103</f>
        <v>EEE.21.01.005.000.000</v>
      </c>
      <c r="B274" s="15"/>
      <c r="C274" s="16" t="str">
        <f>[2]Egresos!B103</f>
        <v>Aguinaldos y Bonos</v>
      </c>
      <c r="D274" s="17">
        <f>([1]Egresos!C103)</f>
        <v>20000</v>
      </c>
      <c r="E274" s="17">
        <f>([1]Egresos!D103)</f>
        <v>29099</v>
      </c>
      <c r="F274" s="18">
        <f>F276+F278+F279</f>
        <v>29343</v>
      </c>
      <c r="G274" s="183">
        <f>E274-F274</f>
        <v>-244</v>
      </c>
      <c r="H274" s="184"/>
      <c r="K274" s="178"/>
    </row>
    <row r="275" spans="1:11" outlineLevel="2" x14ac:dyDescent="0.25">
      <c r="A275" s="3" t="str">
        <f>[2]Egresos!A104</f>
        <v>EEE.21.01.005.001.000</v>
      </c>
      <c r="B275" s="15"/>
      <c r="C275" s="16" t="str">
        <f>[2]Egresos!B104</f>
        <v>Aguinaldos</v>
      </c>
      <c r="D275" s="17">
        <f>([1]Egresos!C104)</f>
        <v>0</v>
      </c>
      <c r="E275" s="17">
        <f>([1]Egresos!D104)</f>
        <v>0</v>
      </c>
      <c r="F275" s="18"/>
      <c r="G275" s="183"/>
      <c r="H275" s="184"/>
    </row>
    <row r="276" spans="1:11" outlineLevel="2" x14ac:dyDescent="0.25">
      <c r="A276" s="3" t="str">
        <f>[2]Egresos!A105</f>
        <v>EEE.21.01.005.001.001</v>
      </c>
      <c r="B276" s="15"/>
      <c r="C276" s="16" t="str">
        <f>[2]Egresos!B105</f>
        <v>Aguinaldo de Fiestras Patrias</v>
      </c>
      <c r="D276" s="17"/>
      <c r="E276" s="17"/>
      <c r="F276" s="18">
        <f>BALANCE!I28+BALANCE!I39+BALANCE!I44+BALANCE!I82+BALANCE!I93+BALANCE!I100+BALANCE!I136+BALANCE!I146+BALANCE!I187+BALANCE!I197+BALANCE!I202+BALANCE!I233+BALANCE!I242+BALANCE!I263+BALANCE!I270+BALANCE!I296</f>
        <v>5394</v>
      </c>
      <c r="G276" s="183"/>
      <c r="H276" s="184"/>
      <c r="K276" s="178"/>
    </row>
    <row r="277" spans="1:11" outlineLevel="2" x14ac:dyDescent="0.25">
      <c r="A277" s="3" t="str">
        <f>[2]Egresos!A106</f>
        <v>EEE.21.01.005.001.002</v>
      </c>
      <c r="B277" s="15"/>
      <c r="C277" s="16" t="str">
        <f>[2]Egresos!B106</f>
        <v>Aguinaldo de Navidad</v>
      </c>
      <c r="D277" s="17"/>
      <c r="E277" s="17"/>
      <c r="F277" s="18"/>
      <c r="G277" s="183"/>
      <c r="H277" s="184"/>
      <c r="K277" s="178"/>
    </row>
    <row r="278" spans="1:11" outlineLevel="2" x14ac:dyDescent="0.25">
      <c r="A278" s="3" t="str">
        <f>[2]Egresos!A107</f>
        <v>EEE.21.01.005.002.000</v>
      </c>
      <c r="B278" s="15"/>
      <c r="C278" s="16" t="str">
        <f>[2]Egresos!B107</f>
        <v>Bono de Escolaridad</v>
      </c>
      <c r="D278" s="17">
        <f>([1]Egresos!C105)</f>
        <v>20000</v>
      </c>
      <c r="E278" s="17">
        <f>([1]Egresos!D105)</f>
        <v>3956</v>
      </c>
      <c r="F278" s="18">
        <f>BALANCE!I29+BALANCE!I30+BALANCE!I31+BALANCE!I83+BALANCE!I84+BALANCE!I94+BALANCE!I95+BALANCE!I137+BALANCE!I138+BALANCE!I188+BALANCE!I189+BALANCE!I234+BALANCE!I297</f>
        <v>2339</v>
      </c>
      <c r="G278" s="183">
        <f>E278-F278</f>
        <v>1617</v>
      </c>
      <c r="H278" s="184"/>
      <c r="K278" s="178"/>
    </row>
    <row r="279" spans="1:11" outlineLevel="2" x14ac:dyDescent="0.25">
      <c r="A279" s="3" t="str">
        <f>[2]Egresos!A108</f>
        <v>EEE.21.01.005.003.000</v>
      </c>
      <c r="B279" s="15"/>
      <c r="C279" s="16" t="str">
        <f>[2]Egresos!B108</f>
        <v>Bonos Especiales</v>
      </c>
      <c r="D279" s="17">
        <f>([1]Egresos!C106)</f>
        <v>0</v>
      </c>
      <c r="E279" s="17">
        <f>([1]Egresos!D106)</f>
        <v>25143</v>
      </c>
      <c r="F279" s="18">
        <f>F280</f>
        <v>21610</v>
      </c>
      <c r="G279" s="183">
        <f>E279-F279</f>
        <v>3533</v>
      </c>
      <c r="H279" s="184"/>
    </row>
    <row r="280" spans="1:11" outlineLevel="1" x14ac:dyDescent="0.25">
      <c r="A280" s="3" t="str">
        <f>[2]Egresos!A109</f>
        <v>EEE.21.01.005.003.001</v>
      </c>
      <c r="B280" s="15"/>
      <c r="C280" s="16" t="str">
        <f>[2]Egresos!B109</f>
        <v>Bono Extraordinario Anual</v>
      </c>
      <c r="D280" s="17">
        <f>([1]Egresos!C107)</f>
        <v>0</v>
      </c>
      <c r="E280" s="17">
        <f>([1]Egresos!D107)</f>
        <v>25143</v>
      </c>
      <c r="F280" s="18">
        <v>21610</v>
      </c>
      <c r="G280" s="183">
        <f>E280-F280</f>
        <v>3533</v>
      </c>
      <c r="H280" s="184"/>
    </row>
    <row r="281" spans="1:11" outlineLevel="2" x14ac:dyDescent="0.25">
      <c r="A281" s="3" t="str">
        <f>[2]Egresos!A110</f>
        <v>EEE.21.01.005.004.000</v>
      </c>
      <c r="B281" s="15"/>
      <c r="C281" s="16" t="str">
        <f>[2]Egresos!B110</f>
        <v>Bonificación Adicional al Bono de Escolaridad</v>
      </c>
      <c r="D281" s="17">
        <f>([1]Egresos!C108)</f>
        <v>0</v>
      </c>
      <c r="E281" s="17">
        <f>([1]Egresos!D108)</f>
        <v>0</v>
      </c>
      <c r="F281" s="18">
        <f>([1]Egresos!E108)</f>
        <v>0</v>
      </c>
      <c r="G281" s="183">
        <f>([1]Egresos!F108)</f>
        <v>0</v>
      </c>
      <c r="H281" s="184"/>
    </row>
    <row r="282" spans="1:11" outlineLevel="2" x14ac:dyDescent="0.25">
      <c r="A282" s="3" t="str">
        <f>[2]Egresos!A111</f>
        <v>EEE.21.02.000.000.000</v>
      </c>
      <c r="B282" s="15"/>
      <c r="C282" s="16" t="str">
        <f>[2]Egresos!B111</f>
        <v>PERSONAL A CONTRATA</v>
      </c>
      <c r="D282" s="17">
        <f>([1]Egresos!C109)</f>
        <v>0</v>
      </c>
      <c r="E282" s="17">
        <f>([1]Egresos!D109)</f>
        <v>0</v>
      </c>
      <c r="F282" s="18">
        <f>([1]Egresos!E109)</f>
        <v>0</v>
      </c>
      <c r="G282" s="183">
        <f>([1]Egresos!F109)</f>
        <v>0</v>
      </c>
      <c r="H282" s="184"/>
    </row>
    <row r="283" spans="1:11" outlineLevel="2" x14ac:dyDescent="0.25">
      <c r="A283" s="3" t="str">
        <f>[2]Egresos!A112</f>
        <v>EEE.21.02.001.000.000</v>
      </c>
      <c r="B283" s="15"/>
      <c r="C283" s="16" t="str">
        <f>[2]Egresos!B112</f>
        <v>Sueldos y Sobresueldos</v>
      </c>
      <c r="D283" s="17">
        <f>([1]Egresos!C110)</f>
        <v>0</v>
      </c>
      <c r="E283" s="17">
        <f>([1]Egresos!D110)</f>
        <v>0</v>
      </c>
      <c r="F283" s="18">
        <f>([1]Egresos!E110)</f>
        <v>0</v>
      </c>
      <c r="G283" s="183">
        <f>([1]Egresos!F110)</f>
        <v>0</v>
      </c>
      <c r="H283" s="184"/>
    </row>
    <row r="284" spans="1:11" outlineLevel="2" x14ac:dyDescent="0.25">
      <c r="A284" s="3" t="str">
        <f>[2]Egresos!A113</f>
        <v>EEE.21.02.001.001.000</v>
      </c>
      <c r="B284" s="15"/>
      <c r="C284" s="16" t="str">
        <f>[2]Egresos!B113</f>
        <v>Sueldos Bases</v>
      </c>
      <c r="D284" s="17">
        <f>([1]Egresos!C111)</f>
        <v>0</v>
      </c>
      <c r="E284" s="17">
        <f>([1]Egresos!D111)</f>
        <v>0</v>
      </c>
      <c r="F284" s="18">
        <f>([1]Egresos!E111)</f>
        <v>0</v>
      </c>
      <c r="G284" s="183">
        <f>([1]Egresos!F111)</f>
        <v>0</v>
      </c>
      <c r="H284" s="184"/>
    </row>
    <row r="285" spans="1:11" outlineLevel="2" x14ac:dyDescent="0.25">
      <c r="A285" s="3" t="str">
        <f>[2]Egresos!A114</f>
        <v>EEE.21.02.001.002.000</v>
      </c>
      <c r="B285" s="15"/>
      <c r="C285" s="16" t="str">
        <f>[2]Egresos!B114</f>
        <v>Asignación de Antigüedad</v>
      </c>
      <c r="D285" s="17">
        <f>([1]Egresos!C112)</f>
        <v>0</v>
      </c>
      <c r="E285" s="17">
        <f>([1]Egresos!D112)</f>
        <v>0</v>
      </c>
      <c r="F285" s="18">
        <f>([1]Egresos!E112)</f>
        <v>0</v>
      </c>
      <c r="G285" s="183">
        <f>([1]Egresos!F112)</f>
        <v>0</v>
      </c>
      <c r="H285" s="184"/>
    </row>
    <row r="286" spans="1:11" outlineLevel="2" x14ac:dyDescent="0.25">
      <c r="A286" s="3" t="str">
        <f>[2]Egresos!A115</f>
        <v>EEE.21.02.001.002.002</v>
      </c>
      <c r="B286" s="15"/>
      <c r="C286" s="16" t="str">
        <f>[2]Egresos!B115</f>
        <v>Asignación de Antigüedad, Art.97, letra g), de la Ley Nº18.883, y Leyes Nºs. 19.180 y 19.280</v>
      </c>
      <c r="D286" s="17">
        <f>([1]Egresos!C113)</f>
        <v>0</v>
      </c>
      <c r="E286" s="17">
        <f>([1]Egresos!D113)</f>
        <v>0</v>
      </c>
      <c r="F286" s="18">
        <f>([1]Egresos!E113)</f>
        <v>0</v>
      </c>
      <c r="G286" s="183">
        <f>([1]Egresos!F113)</f>
        <v>0</v>
      </c>
      <c r="H286" s="184"/>
    </row>
    <row r="287" spans="1:11" outlineLevel="2" x14ac:dyDescent="0.25">
      <c r="A287" s="3" t="str">
        <f>[2]Egresos!A116</f>
        <v>EEE.21.02.001.003.000</v>
      </c>
      <c r="B287" s="15"/>
      <c r="C287" s="16" t="str">
        <f>[2]Egresos!B116</f>
        <v>Asignación Profesional</v>
      </c>
      <c r="D287" s="17">
        <f>([1]Egresos!C114)</f>
        <v>0</v>
      </c>
      <c r="E287" s="17">
        <f>([1]Egresos!D114)</f>
        <v>0</v>
      </c>
      <c r="F287" s="18">
        <f>([1]Egresos!E114)</f>
        <v>0</v>
      </c>
      <c r="G287" s="183">
        <f>([1]Egresos!F114)</f>
        <v>0</v>
      </c>
      <c r="H287" s="184"/>
    </row>
    <row r="288" spans="1:11" outlineLevel="2" x14ac:dyDescent="0.25">
      <c r="A288" s="3" t="str">
        <f>[2]Egresos!A117</f>
        <v>EEE.21.02.001.004.000</v>
      </c>
      <c r="B288" s="15"/>
      <c r="C288" s="16" t="str">
        <f>[2]Egresos!B117</f>
        <v>Asignación de Zona</v>
      </c>
      <c r="D288" s="17">
        <f>([1]Egresos!C115)</f>
        <v>0</v>
      </c>
      <c r="E288" s="17">
        <f>([1]Egresos!D115)</f>
        <v>0</v>
      </c>
      <c r="F288" s="18">
        <f>([1]Egresos!E115)</f>
        <v>0</v>
      </c>
      <c r="G288" s="183">
        <f>([1]Egresos!F115)</f>
        <v>0</v>
      </c>
      <c r="H288" s="184"/>
    </row>
    <row r="289" spans="1:8" outlineLevel="2" x14ac:dyDescent="0.25">
      <c r="A289" s="3" t="str">
        <f>[2]Egresos!A118</f>
        <v>EEE.21.02.001.004.001</v>
      </c>
      <c r="B289" s="15"/>
      <c r="C289" s="16" t="str">
        <f>[2]Egresos!B118</f>
        <v>Asignación de Zona, Art. 7 y 25, D.L. Nº3.551</v>
      </c>
      <c r="D289" s="17">
        <f>([1]Egresos!C116)</f>
        <v>0</v>
      </c>
      <c r="E289" s="17">
        <f>([1]Egresos!D116)</f>
        <v>0</v>
      </c>
      <c r="F289" s="18">
        <f>([1]Egresos!E116)</f>
        <v>0</v>
      </c>
      <c r="G289" s="183">
        <f>([1]Egresos!F116)</f>
        <v>0</v>
      </c>
      <c r="H289" s="184"/>
    </row>
    <row r="290" spans="1:8" outlineLevel="2" x14ac:dyDescent="0.25">
      <c r="A290" s="3" t="str">
        <f>[2]Egresos!A119</f>
        <v>EEE.21.02.001.004.002</v>
      </c>
      <c r="B290" s="15"/>
      <c r="C290" s="16" t="str">
        <f>[2]Egresos!B119</f>
        <v>Asignación de Zona, Art. 26 de la Ley Nº19.378, y Ley Nº19.354</v>
      </c>
      <c r="D290" s="17">
        <f>([1]Egresos!C117)</f>
        <v>0</v>
      </c>
      <c r="E290" s="17">
        <f>([1]Egresos!D117)</f>
        <v>0</v>
      </c>
      <c r="F290" s="18">
        <f>([1]Egresos!E117)</f>
        <v>0</v>
      </c>
      <c r="G290" s="183">
        <f>([1]Egresos!F117)</f>
        <v>0</v>
      </c>
      <c r="H290" s="184"/>
    </row>
    <row r="291" spans="1:8" outlineLevel="2" x14ac:dyDescent="0.25">
      <c r="A291" s="3" t="str">
        <f>[2]Egresos!A120</f>
        <v>EEE.21.02.001.004.003</v>
      </c>
      <c r="B291" s="15"/>
      <c r="C291" s="16" t="str">
        <f>[2]Egresos!B120</f>
        <v>Complemento de Zona</v>
      </c>
      <c r="D291" s="17">
        <f>([1]Egresos!C118)</f>
        <v>0</v>
      </c>
      <c r="E291" s="17">
        <f>([1]Egresos!D118)</f>
        <v>0</v>
      </c>
      <c r="F291" s="18">
        <f>([1]Egresos!E118)</f>
        <v>0</v>
      </c>
      <c r="G291" s="183">
        <f>([1]Egresos!F118)</f>
        <v>0</v>
      </c>
      <c r="H291" s="184"/>
    </row>
    <row r="292" spans="1:8" outlineLevel="2" x14ac:dyDescent="0.25">
      <c r="A292" s="3" t="str">
        <f>[2]Egresos!A121</f>
        <v>EEE.21.02.001.007.000</v>
      </c>
      <c r="B292" s="15"/>
      <c r="C292" s="16" t="str">
        <f>[2]Egresos!B121</f>
        <v>Asignaciones del D.L. Nº 3.551, de 1981</v>
      </c>
      <c r="D292" s="17">
        <f>([1]Egresos!C119)</f>
        <v>0</v>
      </c>
      <c r="E292" s="17">
        <f>([1]Egresos!D119)</f>
        <v>0</v>
      </c>
      <c r="F292" s="18">
        <f>([1]Egresos!E119)</f>
        <v>0</v>
      </c>
      <c r="G292" s="183">
        <f>([1]Egresos!F119)</f>
        <v>0</v>
      </c>
      <c r="H292" s="184"/>
    </row>
    <row r="293" spans="1:8" outlineLevel="2" x14ac:dyDescent="0.25">
      <c r="A293" s="3" t="str">
        <f>[2]Egresos!A122</f>
        <v>EEE.21.02.001.007.001</v>
      </c>
      <c r="B293" s="15"/>
      <c r="C293" s="16" t="str">
        <f>[2]Egresos!B122</f>
        <v>Asignación Municipal, Art.24 y 31 D.L. Nº3.551 de 1981</v>
      </c>
      <c r="D293" s="17">
        <f>([1]Egresos!C120)</f>
        <v>0</v>
      </c>
      <c r="E293" s="17">
        <f>([1]Egresos!D120)</f>
        <v>0</v>
      </c>
      <c r="F293" s="18">
        <f>([1]Egresos!E120)</f>
        <v>0</v>
      </c>
      <c r="G293" s="183">
        <f>([1]Egresos!F120)</f>
        <v>0</v>
      </c>
      <c r="H293" s="184"/>
    </row>
    <row r="294" spans="1:8" outlineLevel="2" x14ac:dyDescent="0.25">
      <c r="A294" s="3" t="str">
        <f>[2]Egresos!A123</f>
        <v>EEE.21.02.001.007.002</v>
      </c>
      <c r="B294" s="15"/>
      <c r="C294" s="16" t="str">
        <f>[2]Egresos!B123</f>
        <v>Asignación Protección Imponibilidad, Art. 15 D.L. Nº3.551 de 1981</v>
      </c>
      <c r="D294" s="17">
        <f>([1]Egresos!C121)</f>
        <v>0</v>
      </c>
      <c r="E294" s="17">
        <f>([1]Egresos!D121)</f>
        <v>0</v>
      </c>
      <c r="F294" s="18">
        <f>([1]Egresos!E121)</f>
        <v>0</v>
      </c>
      <c r="G294" s="183">
        <f>([1]Egresos!F121)</f>
        <v>0</v>
      </c>
      <c r="H294" s="184"/>
    </row>
    <row r="295" spans="1:8" outlineLevel="2" x14ac:dyDescent="0.25">
      <c r="A295" s="3" t="str">
        <f>[2]Egresos!A124</f>
        <v>EEE.21.02.001.008.000</v>
      </c>
      <c r="B295" s="15"/>
      <c r="C295" s="16" t="str">
        <f>[2]Egresos!B124</f>
        <v>Asignación de Nivelación</v>
      </c>
      <c r="D295" s="17">
        <f>([1]Egresos!C122)</f>
        <v>0</v>
      </c>
      <c r="E295" s="17">
        <f>([1]Egresos!D122)</f>
        <v>0</v>
      </c>
      <c r="F295" s="18">
        <f>([1]Egresos!E122)</f>
        <v>0</v>
      </c>
      <c r="G295" s="183">
        <f>([1]Egresos!F122)</f>
        <v>0</v>
      </c>
      <c r="H295" s="184"/>
    </row>
    <row r="296" spans="1:8" outlineLevel="2" x14ac:dyDescent="0.25">
      <c r="A296" s="3" t="str">
        <f>[2]Egresos!A125</f>
        <v>EEE.21.02.001.008.001</v>
      </c>
      <c r="B296" s="15"/>
      <c r="C296" s="16" t="str">
        <f>[2]Egresos!B125</f>
        <v>Bonificación Art. 21, Ley N° 19.429</v>
      </c>
      <c r="D296" s="17">
        <f>([1]Egresos!C123)</f>
        <v>0</v>
      </c>
      <c r="E296" s="17">
        <f>([1]Egresos!D123)</f>
        <v>0</v>
      </c>
      <c r="F296" s="18">
        <f>([1]Egresos!E123)</f>
        <v>0</v>
      </c>
      <c r="G296" s="183">
        <f>([1]Egresos!F123)</f>
        <v>0</v>
      </c>
      <c r="H296" s="184"/>
    </row>
    <row r="297" spans="1:8" outlineLevel="2" x14ac:dyDescent="0.25">
      <c r="A297" s="3" t="str">
        <f>[2]Egresos!A126</f>
        <v>EEE.21.02.001.008.002</v>
      </c>
      <c r="B297" s="15"/>
      <c r="C297" s="16" t="str">
        <f>[2]Egresos!B126</f>
        <v>Planilla Complementaria, Art. 4 y 11, Ley N° 19.598</v>
      </c>
      <c r="D297" s="17">
        <f>([1]Egresos!C124)</f>
        <v>0</v>
      </c>
      <c r="E297" s="17">
        <f>([1]Egresos!D124)</f>
        <v>0</v>
      </c>
      <c r="F297" s="18">
        <f>([1]Egresos!E124)</f>
        <v>0</v>
      </c>
      <c r="G297" s="183">
        <f>([1]Egresos!F124)</f>
        <v>0</v>
      </c>
      <c r="H297" s="184"/>
    </row>
    <row r="298" spans="1:8" outlineLevel="2" x14ac:dyDescent="0.25">
      <c r="A298" s="3" t="str">
        <f>[2]Egresos!A127</f>
        <v>EEE.21.02.001.009.000</v>
      </c>
      <c r="B298" s="15"/>
      <c r="C298" s="16" t="str">
        <f>[2]Egresos!B127</f>
        <v>Asignaciones Especiales</v>
      </c>
      <c r="D298" s="17">
        <f>([1]Egresos!C125)</f>
        <v>0</v>
      </c>
      <c r="E298" s="17">
        <f>([1]Egresos!D125)</f>
        <v>0</v>
      </c>
      <c r="F298" s="18">
        <f>([1]Egresos!E125)</f>
        <v>0</v>
      </c>
      <c r="G298" s="183">
        <f>([1]Egresos!F125)</f>
        <v>0</v>
      </c>
      <c r="H298" s="184"/>
    </row>
    <row r="299" spans="1:8" outlineLevel="2" x14ac:dyDescent="0.25">
      <c r="A299" s="3" t="str">
        <f>[2]Egresos!A128</f>
        <v>EEE.21.02.001.009.001</v>
      </c>
      <c r="B299" s="15"/>
      <c r="C299" s="16" t="str">
        <f>[2]Egresos!B128</f>
        <v>Monto Fijo Complementario Art. 3, Ley Nº 19.278</v>
      </c>
      <c r="D299" s="17">
        <f>([1]Egresos!C126)</f>
        <v>0</v>
      </c>
      <c r="E299" s="17">
        <f>([1]Egresos!D126)</f>
        <v>0</v>
      </c>
      <c r="F299" s="18">
        <f>([1]Egresos!E126)</f>
        <v>0</v>
      </c>
      <c r="G299" s="183">
        <f>([1]Egresos!F126)</f>
        <v>0</v>
      </c>
      <c r="H299" s="184"/>
    </row>
    <row r="300" spans="1:8" outlineLevel="2" x14ac:dyDescent="0.25">
      <c r="A300" s="3" t="str">
        <f>[2]Egresos!A129</f>
        <v>EEE.21.02.001.009.003</v>
      </c>
      <c r="B300" s="15"/>
      <c r="C300" s="16" t="str">
        <f>[2]Egresos!B129</f>
        <v>Bonificación Proporcional Art. 8, Ley Nº 19.410</v>
      </c>
      <c r="D300" s="17">
        <f>([1]Egresos!C127)</f>
        <v>0</v>
      </c>
      <c r="E300" s="17">
        <f>([1]Egresos!D127)</f>
        <v>0</v>
      </c>
      <c r="F300" s="18">
        <f>([1]Egresos!E127)</f>
        <v>0</v>
      </c>
      <c r="G300" s="183">
        <f>([1]Egresos!F127)</f>
        <v>0</v>
      </c>
      <c r="H300" s="184"/>
    </row>
    <row r="301" spans="1:8" outlineLevel="2" x14ac:dyDescent="0.25">
      <c r="A301" s="3" t="str">
        <f>[2]Egresos!A130</f>
        <v>EEE.21.02.001.009.004</v>
      </c>
      <c r="B301" s="15"/>
      <c r="C301" s="16" t="str">
        <f>[2]Egresos!B130</f>
        <v>Bonificación Especial Profesores Encargados de Escuelas Rurales, Art. 13, Ley N° 19.715</v>
      </c>
      <c r="D301" s="17">
        <f>([1]Egresos!C128)</f>
        <v>0</v>
      </c>
      <c r="E301" s="17">
        <f>([1]Egresos!D128)</f>
        <v>0</v>
      </c>
      <c r="F301" s="18">
        <f>([1]Egresos!E128)</f>
        <v>0</v>
      </c>
      <c r="G301" s="183">
        <f>([1]Egresos!F128)</f>
        <v>0</v>
      </c>
      <c r="H301" s="184"/>
    </row>
    <row r="302" spans="1:8" outlineLevel="2" x14ac:dyDescent="0.25">
      <c r="A302" s="3" t="str">
        <f>[2]Egresos!A131</f>
        <v>EEE.21.02.001.009.005</v>
      </c>
      <c r="B302" s="15"/>
      <c r="C302" s="16" t="str">
        <f>[2]Egresos!B131</f>
        <v>Asignación Art. 1, Ley Nº19.529</v>
      </c>
      <c r="D302" s="17">
        <f>([1]Egresos!C129)</f>
        <v>0</v>
      </c>
      <c r="E302" s="17">
        <f>([1]Egresos!D129)</f>
        <v>0</v>
      </c>
      <c r="F302" s="18">
        <f>([1]Egresos!E129)</f>
        <v>0</v>
      </c>
      <c r="G302" s="183">
        <f>([1]Egresos!F129)</f>
        <v>0</v>
      </c>
      <c r="H302" s="184"/>
    </row>
    <row r="303" spans="1:8" outlineLevel="2" x14ac:dyDescent="0.25">
      <c r="A303" s="3" t="str">
        <f>[2]Egresos!A132</f>
        <v>EEE.21.02.001.009.006</v>
      </c>
      <c r="B303" s="15"/>
      <c r="C303" s="16" t="str">
        <f>[2]Egresos!B132</f>
        <v>Red Maestros de Maestros</v>
      </c>
      <c r="D303" s="17">
        <f>([1]Egresos!C130)</f>
        <v>0</v>
      </c>
      <c r="E303" s="17">
        <f>([1]Egresos!D130)</f>
        <v>0</v>
      </c>
      <c r="F303" s="18">
        <f>([1]Egresos!E130)</f>
        <v>0</v>
      </c>
      <c r="G303" s="183">
        <f>([1]Egresos!F130)</f>
        <v>0</v>
      </c>
      <c r="H303" s="184"/>
    </row>
    <row r="304" spans="1:8" outlineLevel="2" x14ac:dyDescent="0.25">
      <c r="A304" s="3" t="str">
        <f>[2]Egresos!A133</f>
        <v>EEE.21.02.001.009.007</v>
      </c>
      <c r="B304" s="15"/>
      <c r="C304" s="16" t="str">
        <f>[2]Egresos!B133</f>
        <v>Asignación Especial Transitoria, Art. 45, Ley Nº19.378</v>
      </c>
      <c r="D304" s="17">
        <f>([1]Egresos!C131)</f>
        <v>0</v>
      </c>
      <c r="E304" s="17">
        <f>([1]Egresos!D131)</f>
        <v>0</v>
      </c>
      <c r="F304" s="18">
        <f>([1]Egresos!E131)</f>
        <v>0</v>
      </c>
      <c r="G304" s="183">
        <f>([1]Egresos!F131)</f>
        <v>0</v>
      </c>
      <c r="H304" s="184"/>
    </row>
    <row r="305" spans="1:8" outlineLevel="2" x14ac:dyDescent="0.25">
      <c r="A305" s="3" t="str">
        <f>[2]Egresos!A134</f>
        <v>EEE.21.02.001.009.999</v>
      </c>
      <c r="B305" s="15"/>
      <c r="C305" s="16" t="str">
        <f>[2]Egresos!B134</f>
        <v>Otras  Asignaciones Especiales</v>
      </c>
      <c r="D305" s="17">
        <f>([1]Egresos!C132)</f>
        <v>0</v>
      </c>
      <c r="E305" s="17">
        <f>([1]Egresos!D132)</f>
        <v>0</v>
      </c>
      <c r="F305" s="18">
        <f>([1]Egresos!E132)</f>
        <v>0</v>
      </c>
      <c r="G305" s="183">
        <f>([1]Egresos!F132)</f>
        <v>0</v>
      </c>
      <c r="H305" s="184"/>
    </row>
    <row r="306" spans="1:8" outlineLevel="2" x14ac:dyDescent="0.25">
      <c r="A306" s="3" t="str">
        <f>[2]Egresos!A135</f>
        <v>EEE.21.02.001.010.000</v>
      </c>
      <c r="B306" s="15"/>
      <c r="C306" s="16" t="str">
        <f>[2]Egresos!B135</f>
        <v>Asignación de Pérdida de Caja</v>
      </c>
      <c r="D306" s="17">
        <f>([1]Egresos!C133)</f>
        <v>0</v>
      </c>
      <c r="E306" s="17">
        <f>([1]Egresos!D133)</f>
        <v>0</v>
      </c>
      <c r="F306" s="18">
        <f>([1]Egresos!E133)</f>
        <v>0</v>
      </c>
      <c r="G306" s="183">
        <f>([1]Egresos!F133)</f>
        <v>0</v>
      </c>
      <c r="H306" s="184"/>
    </row>
    <row r="307" spans="1:8" outlineLevel="2" x14ac:dyDescent="0.25">
      <c r="A307" s="3" t="str">
        <f>[2]Egresos!A136</f>
        <v>EEE.21.02.001.010.001</v>
      </c>
      <c r="B307" s="15"/>
      <c r="C307" s="16" t="str">
        <f>[2]Egresos!B136</f>
        <v>Asignación por Pédrida de Caja, Art. 97, letra a), Ley Nº18.883</v>
      </c>
      <c r="D307" s="17">
        <f>([1]Egresos!C134)</f>
        <v>0</v>
      </c>
      <c r="E307" s="17">
        <f>([1]Egresos!D134)</f>
        <v>0</v>
      </c>
      <c r="F307" s="18">
        <f>([1]Egresos!E134)</f>
        <v>0</v>
      </c>
      <c r="G307" s="183">
        <f>([1]Egresos!F134)</f>
        <v>0</v>
      </c>
      <c r="H307" s="184"/>
    </row>
    <row r="308" spans="1:8" outlineLevel="2" x14ac:dyDescent="0.25">
      <c r="A308" s="3" t="str">
        <f>[2]Egresos!A137</f>
        <v>EEE.21.02.001.011.000</v>
      </c>
      <c r="B308" s="15"/>
      <c r="C308" s="16" t="str">
        <f>[2]Egresos!B137</f>
        <v>Asignación de Movilización</v>
      </c>
      <c r="D308" s="17">
        <f>([1]Egresos!C135)</f>
        <v>0</v>
      </c>
      <c r="E308" s="17">
        <f>([1]Egresos!D135)</f>
        <v>0</v>
      </c>
      <c r="F308" s="18">
        <f>([1]Egresos!E135)</f>
        <v>0</v>
      </c>
      <c r="G308" s="183">
        <f>([1]Egresos!F135)</f>
        <v>0</v>
      </c>
      <c r="H308" s="184"/>
    </row>
    <row r="309" spans="1:8" outlineLevel="2" x14ac:dyDescent="0.25">
      <c r="A309" s="3" t="str">
        <f>[2]Egresos!A138</f>
        <v>EEE.21.02.001.011.001</v>
      </c>
      <c r="B309" s="15"/>
      <c r="C309" s="16" t="str">
        <f>[2]Egresos!B138</f>
        <v>Asignación de Movilización, Art. 97, letra b), Ley Nº18.883</v>
      </c>
      <c r="D309" s="17">
        <f>([1]Egresos!C136)</f>
        <v>0</v>
      </c>
      <c r="E309" s="17">
        <f>([1]Egresos!D136)</f>
        <v>0</v>
      </c>
      <c r="F309" s="18">
        <f>([1]Egresos!E136)</f>
        <v>0</v>
      </c>
      <c r="G309" s="183">
        <f>([1]Egresos!F136)</f>
        <v>0</v>
      </c>
      <c r="H309" s="184"/>
    </row>
    <row r="310" spans="1:8" outlineLevel="2" x14ac:dyDescent="0.25">
      <c r="A310" s="3" t="str">
        <f>[2]Egresos!A139</f>
        <v>EEE.21.02.001.013.000</v>
      </c>
      <c r="B310" s="15"/>
      <c r="C310" s="16" t="str">
        <f>[2]Egresos!B139</f>
        <v>Asignaciones Compensatorias</v>
      </c>
      <c r="D310" s="17">
        <f>([1]Egresos!C137)</f>
        <v>0</v>
      </c>
      <c r="E310" s="17">
        <f>([1]Egresos!D137)</f>
        <v>0</v>
      </c>
      <c r="F310" s="18">
        <f>([1]Egresos!E137)</f>
        <v>0</v>
      </c>
      <c r="G310" s="183">
        <f>([1]Egresos!F137)</f>
        <v>0</v>
      </c>
      <c r="H310" s="184"/>
    </row>
    <row r="311" spans="1:8" outlineLevel="2" x14ac:dyDescent="0.25">
      <c r="A311" s="3" t="str">
        <f>[2]Egresos!A140</f>
        <v>EEE.21.02.001.013.001</v>
      </c>
      <c r="B311" s="15"/>
      <c r="C311" s="16" t="str">
        <f>[2]Egresos!B140</f>
        <v>Incremento Previsional, Art. 2, D.L. 3501, de 1980</v>
      </c>
      <c r="D311" s="17">
        <f>([1]Egresos!C138)</f>
        <v>0</v>
      </c>
      <c r="E311" s="17">
        <f>([1]Egresos!D138)</f>
        <v>0</v>
      </c>
      <c r="F311" s="18">
        <f>([1]Egresos!E138)</f>
        <v>0</v>
      </c>
      <c r="G311" s="183">
        <f>([1]Egresos!F138)</f>
        <v>0</v>
      </c>
      <c r="H311" s="184"/>
    </row>
    <row r="312" spans="1:8" outlineLevel="2" x14ac:dyDescent="0.25">
      <c r="A312" s="3" t="str">
        <f>[2]Egresos!A141</f>
        <v>EEE.21.02.001.013.002</v>
      </c>
      <c r="B312" s="15"/>
      <c r="C312" s="16" t="str">
        <f>[2]Egresos!B141</f>
        <v>Bonificación Compensatoria de Salud, Art. 3, Ley Nº18.566</v>
      </c>
      <c r="D312" s="17">
        <f>([1]Egresos!C139)</f>
        <v>0</v>
      </c>
      <c r="E312" s="17">
        <f>([1]Egresos!D139)</f>
        <v>0</v>
      </c>
      <c r="F312" s="18">
        <f>([1]Egresos!E139)</f>
        <v>0</v>
      </c>
      <c r="G312" s="183">
        <f>([1]Egresos!F139)</f>
        <v>0</v>
      </c>
      <c r="H312" s="184"/>
    </row>
    <row r="313" spans="1:8" outlineLevel="2" x14ac:dyDescent="0.25">
      <c r="A313" s="3" t="str">
        <f>[2]Egresos!A142</f>
        <v>EEE.21.02.001.013.003</v>
      </c>
      <c r="B313" s="15"/>
      <c r="C313" s="16" t="str">
        <f>[2]Egresos!B142</f>
        <v>Bonificación Compensatoria, Art.10, Ley Nº18.675</v>
      </c>
      <c r="D313" s="17">
        <f>([1]Egresos!C140)</f>
        <v>0</v>
      </c>
      <c r="E313" s="17">
        <f>([1]Egresos!D140)</f>
        <v>0</v>
      </c>
      <c r="F313" s="18">
        <f>([1]Egresos!E140)</f>
        <v>0</v>
      </c>
      <c r="G313" s="183">
        <f>([1]Egresos!F140)</f>
        <v>0</v>
      </c>
      <c r="H313" s="184"/>
    </row>
    <row r="314" spans="1:8" outlineLevel="2" x14ac:dyDescent="0.25">
      <c r="A314" s="3" t="str">
        <f>[2]Egresos!A143</f>
        <v>EEE.21.02.001.013.004</v>
      </c>
      <c r="B314" s="15"/>
      <c r="C314" s="16" t="str">
        <f>[2]Egresos!B143</f>
        <v>Bonificación Adicional Art. 11 Ley N° 18.675</v>
      </c>
      <c r="D314" s="17">
        <f>([1]Egresos!C141)</f>
        <v>0</v>
      </c>
      <c r="E314" s="17">
        <f>([1]Egresos!D141)</f>
        <v>0</v>
      </c>
      <c r="F314" s="18">
        <f>([1]Egresos!E141)</f>
        <v>0</v>
      </c>
      <c r="G314" s="183">
        <f>([1]Egresos!F141)</f>
        <v>0</v>
      </c>
      <c r="H314" s="184"/>
    </row>
    <row r="315" spans="1:8" outlineLevel="2" x14ac:dyDescent="0.25">
      <c r="A315" s="3" t="str">
        <f>[2]Egresos!A144</f>
        <v>EEE.21.02.001.013.005</v>
      </c>
      <c r="B315" s="15"/>
      <c r="C315" s="16" t="str">
        <f>[2]Egresos!B144</f>
        <v>Bonificación Art. 3, Ley Nº19.200</v>
      </c>
      <c r="D315" s="17">
        <f>([1]Egresos!C142)</f>
        <v>0</v>
      </c>
      <c r="E315" s="17">
        <f>([1]Egresos!D142)</f>
        <v>0</v>
      </c>
      <c r="F315" s="18">
        <f>([1]Egresos!E142)</f>
        <v>0</v>
      </c>
      <c r="G315" s="183">
        <f>([1]Egresos!F142)</f>
        <v>0</v>
      </c>
      <c r="H315" s="184"/>
    </row>
    <row r="316" spans="1:8" outlineLevel="2" x14ac:dyDescent="0.25">
      <c r="A316" s="3" t="str">
        <f>[2]Egresos!A145</f>
        <v>EEE.21.02.001.013.006</v>
      </c>
      <c r="B316" s="15"/>
      <c r="C316" s="16" t="str">
        <f>[2]Egresos!B145</f>
        <v>Bonificación Previsional, Art. 19, Ley Nº15.386</v>
      </c>
      <c r="D316" s="17">
        <f>([1]Egresos!C143)</f>
        <v>0</v>
      </c>
      <c r="E316" s="17">
        <f>([1]Egresos!D143)</f>
        <v>0</v>
      </c>
      <c r="F316" s="18">
        <f>([1]Egresos!E143)</f>
        <v>0</v>
      </c>
      <c r="G316" s="183">
        <f>([1]Egresos!F143)</f>
        <v>0</v>
      </c>
      <c r="H316" s="184"/>
    </row>
    <row r="317" spans="1:8" outlineLevel="2" x14ac:dyDescent="0.25">
      <c r="A317" s="3" t="str">
        <f>[2]Egresos!A146</f>
        <v>EEE.21.02.001.013.007</v>
      </c>
      <c r="B317" s="15"/>
      <c r="C317" s="16" t="str">
        <f>[2]Egresos!B146</f>
        <v>Remuneración Adicional, Art. 3 transitorio, Ley N° 19.070</v>
      </c>
      <c r="D317" s="17">
        <f>([1]Egresos!C144)</f>
        <v>0</v>
      </c>
      <c r="E317" s="17">
        <f>([1]Egresos!D144)</f>
        <v>0</v>
      </c>
      <c r="F317" s="18">
        <f>([1]Egresos!E144)</f>
        <v>0</v>
      </c>
      <c r="G317" s="183">
        <f>([1]Egresos!F144)</f>
        <v>0</v>
      </c>
      <c r="H317" s="184"/>
    </row>
    <row r="318" spans="1:8" outlineLevel="2" x14ac:dyDescent="0.25">
      <c r="A318" s="3" t="str">
        <f>[2]Egresos!A147</f>
        <v>EEE.21.02.001.013.999</v>
      </c>
      <c r="B318" s="15"/>
      <c r="C318" s="16" t="str">
        <f>[2]Egresos!B147</f>
        <v>Otras Asignaciones Compensatorias</v>
      </c>
      <c r="D318" s="17">
        <f>([1]Egresos!C145)</f>
        <v>0</v>
      </c>
      <c r="E318" s="17">
        <f>([1]Egresos!D145)</f>
        <v>0</v>
      </c>
      <c r="F318" s="18">
        <f>([1]Egresos!E145)</f>
        <v>0</v>
      </c>
      <c r="G318" s="183">
        <f>([1]Egresos!F145)</f>
        <v>0</v>
      </c>
      <c r="H318" s="184"/>
    </row>
    <row r="319" spans="1:8" outlineLevel="2" x14ac:dyDescent="0.25">
      <c r="A319" s="3" t="str">
        <f>[2]Egresos!A148</f>
        <v>EEE.21.02.001.014.000</v>
      </c>
      <c r="B319" s="15"/>
      <c r="C319" s="16" t="str">
        <f>[2]Egresos!B148</f>
        <v>Asignaciones Sustitutivas</v>
      </c>
      <c r="D319" s="17">
        <f>([1]Egresos!C146)</f>
        <v>0</v>
      </c>
      <c r="E319" s="17">
        <f>([1]Egresos!D146)</f>
        <v>0</v>
      </c>
      <c r="F319" s="18">
        <f>([1]Egresos!E146)</f>
        <v>0</v>
      </c>
      <c r="G319" s="183">
        <f>([1]Egresos!F146)</f>
        <v>0</v>
      </c>
      <c r="H319" s="184"/>
    </row>
    <row r="320" spans="1:8" outlineLevel="2" x14ac:dyDescent="0.25">
      <c r="A320" s="3" t="str">
        <f>[2]Egresos!A149</f>
        <v>EEE.21.02.001.014.001</v>
      </c>
      <c r="B320" s="15"/>
      <c r="C320" s="16" t="str">
        <f>[2]Egresos!B149</f>
        <v>Asignación Unica Artículo 4, Ley N° 18.717</v>
      </c>
      <c r="D320" s="17">
        <f>([1]Egresos!C147)</f>
        <v>0</v>
      </c>
      <c r="E320" s="17">
        <f>([1]Egresos!D147)</f>
        <v>0</v>
      </c>
      <c r="F320" s="18">
        <f>([1]Egresos!E147)</f>
        <v>0</v>
      </c>
      <c r="G320" s="183">
        <f>([1]Egresos!F147)</f>
        <v>0</v>
      </c>
      <c r="H320" s="184"/>
    </row>
    <row r="321" spans="1:8" outlineLevel="2" x14ac:dyDescent="0.25">
      <c r="A321" s="3" t="str">
        <f>[2]Egresos!A150</f>
        <v>EEE.21.02.001.014.999</v>
      </c>
      <c r="B321" s="15"/>
      <c r="C321" s="16" t="str">
        <f>[2]Egresos!B150</f>
        <v>Otras Asignaciones Sustitutivas</v>
      </c>
      <c r="D321" s="17">
        <f>([1]Egresos!C148)</f>
        <v>0</v>
      </c>
      <c r="E321" s="17">
        <f>([1]Egresos!D148)</f>
        <v>0</v>
      </c>
      <c r="F321" s="18">
        <f>([1]Egresos!E148)</f>
        <v>0</v>
      </c>
      <c r="G321" s="183">
        <f>([1]Egresos!F148)</f>
        <v>0</v>
      </c>
      <c r="H321" s="184"/>
    </row>
    <row r="322" spans="1:8" outlineLevel="2" x14ac:dyDescent="0.25">
      <c r="A322" s="3" t="str">
        <f>[2]Egresos!A151</f>
        <v>EEE.21.02.001.018.000</v>
      </c>
      <c r="B322" s="15"/>
      <c r="C322" s="16" t="str">
        <f>[2]Egresos!B151</f>
        <v>Asignación de Responsabilidad</v>
      </c>
      <c r="D322" s="17">
        <f>([1]Egresos!C149)</f>
        <v>0</v>
      </c>
      <c r="E322" s="17">
        <f>([1]Egresos!D149)</f>
        <v>0</v>
      </c>
      <c r="F322" s="18">
        <f>([1]Egresos!E149)</f>
        <v>0</v>
      </c>
      <c r="G322" s="183">
        <f>([1]Egresos!F149)</f>
        <v>0</v>
      </c>
      <c r="H322" s="184"/>
    </row>
    <row r="323" spans="1:8" outlineLevel="2" x14ac:dyDescent="0.25">
      <c r="A323" s="3" t="str">
        <f>[2]Egresos!A152</f>
        <v>EEE.21.02.001.018.001</v>
      </c>
      <c r="B323" s="15"/>
      <c r="C323" s="16" t="str">
        <f>[2]Egresos!B152</f>
        <v>Asignación de Responsabilidad Directiva</v>
      </c>
      <c r="D323" s="17">
        <f>([1]Egresos!C150)</f>
        <v>0</v>
      </c>
      <c r="E323" s="17">
        <f>([1]Egresos!D150)</f>
        <v>0</v>
      </c>
      <c r="F323" s="18">
        <f>([1]Egresos!E150)</f>
        <v>0</v>
      </c>
      <c r="G323" s="183">
        <f>([1]Egresos!F150)</f>
        <v>0</v>
      </c>
      <c r="H323" s="184"/>
    </row>
    <row r="324" spans="1:8" outlineLevel="2" x14ac:dyDescent="0.25">
      <c r="A324" s="3" t="str">
        <f>[2]Egresos!A153</f>
        <v>EEE.21.02.001.021.000</v>
      </c>
      <c r="B324" s="15"/>
      <c r="C324" s="16" t="str">
        <f>[2]Egresos!B153</f>
        <v>Componente Base Asignación de desempeño</v>
      </c>
      <c r="D324" s="17">
        <f>([1]Egresos!C151)</f>
        <v>0</v>
      </c>
      <c r="E324" s="17">
        <f>([1]Egresos!D151)</f>
        <v>0</v>
      </c>
      <c r="F324" s="18">
        <f>([1]Egresos!E151)</f>
        <v>0</v>
      </c>
      <c r="G324" s="183">
        <f>([1]Egresos!F151)</f>
        <v>0</v>
      </c>
      <c r="H324" s="184"/>
    </row>
    <row r="325" spans="1:8" outlineLevel="2" x14ac:dyDescent="0.25">
      <c r="A325" s="3" t="str">
        <f>[2]Egresos!A154</f>
        <v>EEE.21.02.001.026.000</v>
      </c>
      <c r="B325" s="15"/>
      <c r="C325" s="16" t="str">
        <f>[2]Egresos!B154</f>
        <v>Asignación de Estímulo Personal Médico Diurno</v>
      </c>
      <c r="D325" s="17">
        <f>([1]Egresos!C152)</f>
        <v>0</v>
      </c>
      <c r="E325" s="17">
        <f>([1]Egresos!D152)</f>
        <v>0</v>
      </c>
      <c r="F325" s="18">
        <f>([1]Egresos!E152)</f>
        <v>0</v>
      </c>
      <c r="G325" s="183">
        <f>([1]Egresos!F152)</f>
        <v>0</v>
      </c>
      <c r="H325" s="184"/>
    </row>
    <row r="326" spans="1:8" outlineLevel="2" x14ac:dyDescent="0.25">
      <c r="A326" s="3" t="str">
        <f>[2]Egresos!A155</f>
        <v>EEE.21.02.001.027.000</v>
      </c>
      <c r="B326" s="15"/>
      <c r="C326" s="16" t="str">
        <f>[2]Egresos!B155</f>
        <v>Asignación de Estímulo Personal Médico y Profesores</v>
      </c>
      <c r="D326" s="17">
        <f>([1]Egresos!C153)</f>
        <v>0</v>
      </c>
      <c r="E326" s="17">
        <f>([1]Egresos!D153)</f>
        <v>0</v>
      </c>
      <c r="F326" s="18">
        <f>([1]Egresos!E153)</f>
        <v>0</v>
      </c>
      <c r="G326" s="183">
        <f>([1]Egresos!F153)</f>
        <v>0</v>
      </c>
      <c r="H326" s="184"/>
    </row>
    <row r="327" spans="1:8" outlineLevel="2" x14ac:dyDescent="0.25">
      <c r="A327" s="3" t="str">
        <f>[2]Egresos!A156</f>
        <v>EEE.21.02.001.027.002</v>
      </c>
      <c r="B327" s="15"/>
      <c r="C327" s="16" t="str">
        <f>[2]Egresos!B156</f>
        <v>Asignación por Desempeño en Condiciones Difíciles, Art. 28, Ley N° 19.378</v>
      </c>
      <c r="D327" s="17">
        <f>([1]Egresos!C154)</f>
        <v>0</v>
      </c>
      <c r="E327" s="17">
        <f>([1]Egresos!D154)</f>
        <v>0</v>
      </c>
      <c r="F327" s="18">
        <f>([1]Egresos!E154)</f>
        <v>0</v>
      </c>
      <c r="G327" s="183">
        <f>([1]Egresos!F154)</f>
        <v>0</v>
      </c>
      <c r="H327" s="184"/>
    </row>
    <row r="328" spans="1:8" outlineLevel="2" x14ac:dyDescent="0.25">
      <c r="A328" s="3" t="str">
        <f>[2]Egresos!A157</f>
        <v>EEE.21.02.001.028.000</v>
      </c>
      <c r="B328" s="15"/>
      <c r="C328" s="16" t="str">
        <f>[2]Egresos!B157</f>
        <v>Asignación Artículo 7, Ley Nº19.112</v>
      </c>
      <c r="D328" s="17">
        <f>([1]Egresos!C155)</f>
        <v>0</v>
      </c>
      <c r="E328" s="17">
        <f>([1]Egresos!D155)</f>
        <v>0</v>
      </c>
      <c r="F328" s="18">
        <f>([1]Egresos!E155)</f>
        <v>0</v>
      </c>
      <c r="G328" s="183">
        <f>([1]Egresos!F155)</f>
        <v>0</v>
      </c>
      <c r="H328" s="184"/>
    </row>
    <row r="329" spans="1:8" outlineLevel="2" x14ac:dyDescent="0.25">
      <c r="A329" s="3" t="str">
        <f>[2]Egresos!A158</f>
        <v>EEE.21.02.001.029.000</v>
      </c>
      <c r="B329" s="15"/>
      <c r="C329" s="16" t="str">
        <f>[2]Egresos!B158</f>
        <v>Asignación de Estímulo por Falencia</v>
      </c>
      <c r="D329" s="17">
        <f>([1]Egresos!C156)</f>
        <v>0</v>
      </c>
      <c r="E329" s="17">
        <f>([1]Egresos!D156)</f>
        <v>0</v>
      </c>
      <c r="F329" s="18">
        <f>([1]Egresos!E156)</f>
        <v>0</v>
      </c>
      <c r="G329" s="183">
        <f>([1]Egresos!F156)</f>
        <v>0</v>
      </c>
      <c r="H329" s="184"/>
    </row>
    <row r="330" spans="1:8" outlineLevel="2" x14ac:dyDescent="0.25">
      <c r="A330" s="3" t="str">
        <f>[2]Egresos!A159</f>
        <v>EEE.21.02.001.030.000</v>
      </c>
      <c r="B330" s="15"/>
      <c r="C330" s="16" t="str">
        <f>[2]Egresos!B159</f>
        <v>Asignación de Experiencia Calificada</v>
      </c>
      <c r="D330" s="17">
        <f>([1]Egresos!C157)</f>
        <v>0</v>
      </c>
      <c r="E330" s="17">
        <f>([1]Egresos!D157)</f>
        <v>0</v>
      </c>
      <c r="F330" s="18">
        <f>([1]Egresos!E157)</f>
        <v>0</v>
      </c>
      <c r="G330" s="183">
        <f>([1]Egresos!F157)</f>
        <v>0</v>
      </c>
      <c r="H330" s="184"/>
    </row>
    <row r="331" spans="1:8" outlineLevel="2" x14ac:dyDescent="0.25">
      <c r="A331" s="3" t="str">
        <f>[2]Egresos!A160</f>
        <v>EEE.21.02.001.030.002</v>
      </c>
      <c r="B331" s="15"/>
      <c r="C331" s="16" t="str">
        <f>[2]Egresos!B160</f>
        <v>Asignación Post-Título, Art. 42, Ley N° 19.378</v>
      </c>
      <c r="D331" s="17">
        <f>([1]Egresos!C158)</f>
        <v>0</v>
      </c>
      <c r="E331" s="17">
        <f>([1]Egresos!D158)</f>
        <v>0</v>
      </c>
      <c r="F331" s="18">
        <f>([1]Egresos!E158)</f>
        <v>0</v>
      </c>
      <c r="G331" s="183">
        <f>([1]Egresos!F158)</f>
        <v>0</v>
      </c>
      <c r="H331" s="184"/>
    </row>
    <row r="332" spans="1:8" outlineLevel="2" x14ac:dyDescent="0.25">
      <c r="A332" s="3" t="str">
        <f>[2]Egresos!A161</f>
        <v>EEE.21.02.001.031.000</v>
      </c>
      <c r="B332" s="15"/>
      <c r="C332" s="16" t="str">
        <f>[2]Egresos!B161</f>
        <v>Asignación de Reforzamiento Profesional Diurno</v>
      </c>
      <c r="D332" s="17">
        <f>([1]Egresos!C159)</f>
        <v>0</v>
      </c>
      <c r="E332" s="17">
        <f>([1]Egresos!D159)</f>
        <v>0</v>
      </c>
      <c r="F332" s="18">
        <f>([1]Egresos!E159)</f>
        <v>0</v>
      </c>
      <c r="G332" s="183">
        <f>([1]Egresos!F159)</f>
        <v>0</v>
      </c>
      <c r="H332" s="184"/>
    </row>
    <row r="333" spans="1:8" outlineLevel="2" x14ac:dyDescent="0.25">
      <c r="A333" s="3" t="str">
        <f>[2]Egresos!A162</f>
        <v>EEE.21.02.001.036.000</v>
      </c>
      <c r="B333" s="15"/>
      <c r="C333" s="16" t="str">
        <f>[2]Egresos!B162</f>
        <v>Asignación Única</v>
      </c>
      <c r="D333" s="17">
        <f>([1]Egresos!C160)</f>
        <v>0</v>
      </c>
      <c r="E333" s="17">
        <f>([1]Egresos!D160)</f>
        <v>0</v>
      </c>
      <c r="F333" s="18">
        <f>([1]Egresos!E160)</f>
        <v>0</v>
      </c>
      <c r="G333" s="183">
        <f>([1]Egresos!F160)</f>
        <v>0</v>
      </c>
      <c r="H333" s="184"/>
    </row>
    <row r="334" spans="1:8" outlineLevel="2" x14ac:dyDescent="0.25">
      <c r="A334" s="3" t="str">
        <f>[2]Egresos!A163</f>
        <v>EEE.21.02.001.037.000</v>
      </c>
      <c r="B334" s="15"/>
      <c r="C334" s="16" t="str">
        <f>[2]Egresos!B163</f>
        <v>Asignación Zonas Extremas</v>
      </c>
      <c r="D334" s="17">
        <f>([1]Egresos!C161)</f>
        <v>0</v>
      </c>
      <c r="E334" s="17">
        <f>([1]Egresos!D161)</f>
        <v>0</v>
      </c>
      <c r="F334" s="18">
        <f>([1]Egresos!E161)</f>
        <v>0</v>
      </c>
      <c r="G334" s="183">
        <f>([1]Egresos!F161)</f>
        <v>0</v>
      </c>
      <c r="H334" s="184"/>
    </row>
    <row r="335" spans="1:8" outlineLevel="2" x14ac:dyDescent="0.25">
      <c r="A335" s="3" t="str">
        <f>[2]Egresos!A164</f>
        <v>EEE.21.02.001.042.000</v>
      </c>
      <c r="B335" s="15"/>
      <c r="C335" s="16" t="str">
        <f>[2]Egresos!B164</f>
        <v>Asignación de Atención Primaria Municipal</v>
      </c>
      <c r="D335" s="17">
        <f>([1]Egresos!C162)</f>
        <v>0</v>
      </c>
      <c r="E335" s="17">
        <f>([1]Egresos!D162)</f>
        <v>0</v>
      </c>
      <c r="F335" s="18">
        <f>([1]Egresos!E162)</f>
        <v>0</v>
      </c>
      <c r="G335" s="183">
        <f>([1]Egresos!F162)</f>
        <v>0</v>
      </c>
      <c r="H335" s="184"/>
    </row>
    <row r="336" spans="1:8" outlineLevel="2" x14ac:dyDescent="0.25">
      <c r="A336" s="3" t="str">
        <f>[2]Egresos!A165</f>
        <v>EEE.21.02.001.044.000</v>
      </c>
      <c r="B336" s="15"/>
      <c r="C336" s="16" t="str">
        <f>[2]Egresos!B165</f>
        <v>Asignación de Experiencia</v>
      </c>
      <c r="D336" s="17">
        <f>([1]Egresos!C163)</f>
        <v>0</v>
      </c>
      <c r="E336" s="17">
        <f>([1]Egresos!D163)</f>
        <v>0</v>
      </c>
      <c r="F336" s="18">
        <f>([1]Egresos!E163)</f>
        <v>0</v>
      </c>
      <c r="G336" s="183">
        <f>([1]Egresos!F163)</f>
        <v>0</v>
      </c>
      <c r="H336" s="184"/>
    </row>
    <row r="337" spans="1:8" outlineLevel="2" x14ac:dyDescent="0.25">
      <c r="A337" s="3" t="str">
        <f>[2]Egresos!A166</f>
        <v>EEE.21.02.001.045.000</v>
      </c>
      <c r="B337" s="15"/>
      <c r="C337" s="16" t="str">
        <f>[2]Egresos!B166</f>
        <v>Asignación por Tramo de Desarrollo Profesional</v>
      </c>
      <c r="D337" s="17">
        <f>([1]Egresos!C164)</f>
        <v>0</v>
      </c>
      <c r="E337" s="17">
        <f>([1]Egresos!D164)</f>
        <v>0</v>
      </c>
      <c r="F337" s="18">
        <f>([1]Egresos!E164)</f>
        <v>0</v>
      </c>
      <c r="G337" s="183">
        <f>([1]Egresos!F164)</f>
        <v>0</v>
      </c>
      <c r="H337" s="184"/>
    </row>
    <row r="338" spans="1:8" outlineLevel="2" x14ac:dyDescent="0.25">
      <c r="A338" s="3" t="str">
        <f>[2]Egresos!A167</f>
        <v>EEE.21.02.001.046.000</v>
      </c>
      <c r="B338" s="15"/>
      <c r="C338" s="16" t="str">
        <f>[2]Egresos!B167</f>
        <v>Asignación de Reconocimiento por Docencia en Establecimientos de Alta Concentración de Alumnos Prioritarios</v>
      </c>
      <c r="D338" s="17">
        <f>([1]Egresos!C165)</f>
        <v>0</v>
      </c>
      <c r="E338" s="17">
        <f>([1]Egresos!D165)</f>
        <v>0</v>
      </c>
      <c r="F338" s="18">
        <f>([1]Egresos!E165)</f>
        <v>0</v>
      </c>
      <c r="G338" s="183">
        <f>([1]Egresos!F165)</f>
        <v>0</v>
      </c>
      <c r="H338" s="184"/>
    </row>
    <row r="339" spans="1:8" outlineLevel="2" x14ac:dyDescent="0.25">
      <c r="A339" s="3" t="str">
        <f>[2]Egresos!A168</f>
        <v>EEE.21.02.001.047.000</v>
      </c>
      <c r="B339" s="15"/>
      <c r="C339" s="16" t="str">
        <f>[2]Egresos!B168</f>
        <v>Asignación por Responsabilidad Directiva y Asignación de Responsabilidad Técnico Pedagógica</v>
      </c>
      <c r="D339" s="17">
        <f>([1]Egresos!C166)</f>
        <v>0</v>
      </c>
      <c r="E339" s="17">
        <f>([1]Egresos!D166)</f>
        <v>0</v>
      </c>
      <c r="F339" s="18">
        <f>([1]Egresos!E166)</f>
        <v>0</v>
      </c>
      <c r="G339" s="183">
        <f>([1]Egresos!F166)</f>
        <v>0</v>
      </c>
      <c r="H339" s="184"/>
    </row>
    <row r="340" spans="1:8" outlineLevel="2" x14ac:dyDescent="0.25">
      <c r="A340" s="3" t="str">
        <f>[2]Egresos!A169</f>
        <v>EEE.21.02.001.047.001</v>
      </c>
      <c r="B340" s="15"/>
      <c r="C340" s="16" t="str">
        <f>[2]Egresos!B169</f>
        <v>Asignación por Responsabilidad Directiva</v>
      </c>
      <c r="D340" s="17">
        <f>([1]Egresos!C167)</f>
        <v>0</v>
      </c>
      <c r="E340" s="17">
        <f>([1]Egresos!D167)</f>
        <v>0</v>
      </c>
      <c r="F340" s="18">
        <f>([1]Egresos!E167)</f>
        <v>0</v>
      </c>
      <c r="G340" s="183">
        <f>([1]Egresos!F167)</f>
        <v>0</v>
      </c>
      <c r="H340" s="184"/>
    </row>
    <row r="341" spans="1:8" outlineLevel="2" x14ac:dyDescent="0.25">
      <c r="A341" s="3" t="str">
        <f>[2]Egresos!A170</f>
        <v>EEE.21.02.001.047.002</v>
      </c>
      <c r="B341" s="15"/>
      <c r="C341" s="16" t="str">
        <f>[2]Egresos!B170</f>
        <v>Asignación por Responsabilidad Técnico Pedagógica</v>
      </c>
      <c r="D341" s="17">
        <f>([1]Egresos!C168)</f>
        <v>0</v>
      </c>
      <c r="E341" s="17">
        <f>([1]Egresos!D168)</f>
        <v>0</v>
      </c>
      <c r="F341" s="18">
        <f>([1]Egresos!E168)</f>
        <v>0</v>
      </c>
      <c r="G341" s="183">
        <f>([1]Egresos!F168)</f>
        <v>0</v>
      </c>
      <c r="H341" s="184"/>
    </row>
    <row r="342" spans="1:8" outlineLevel="2" x14ac:dyDescent="0.25">
      <c r="A342" s="3" t="str">
        <f>[2]Egresos!A171</f>
        <v>EEE.21.02.001.048.000</v>
      </c>
      <c r="B342" s="15"/>
      <c r="C342" s="16" t="str">
        <f>[2]Egresos!B171</f>
        <v>Bonificación por Reconocimiento Profesional</v>
      </c>
      <c r="D342" s="17">
        <f>([1]Egresos!C169)</f>
        <v>0</v>
      </c>
      <c r="E342" s="17">
        <f>([1]Egresos!D169)</f>
        <v>0</v>
      </c>
      <c r="F342" s="18">
        <f>([1]Egresos!E169)</f>
        <v>0</v>
      </c>
      <c r="G342" s="183">
        <f>([1]Egresos!F169)</f>
        <v>0</v>
      </c>
      <c r="H342" s="184"/>
    </row>
    <row r="343" spans="1:8" outlineLevel="2" x14ac:dyDescent="0.25">
      <c r="A343" s="3" t="str">
        <f>[2]Egresos!A172</f>
        <v>EEE.21.02.001.049.000</v>
      </c>
      <c r="B343" s="15"/>
      <c r="C343" s="16" t="str">
        <f>[2]Egresos!B172</f>
        <v>Bonificación de Excelencia Académica</v>
      </c>
      <c r="D343" s="17">
        <f>([1]Egresos!C170)</f>
        <v>0</v>
      </c>
      <c r="E343" s="17">
        <f>([1]Egresos!D170)</f>
        <v>0</v>
      </c>
      <c r="F343" s="18">
        <f>([1]Egresos!E170)</f>
        <v>0</v>
      </c>
      <c r="G343" s="183">
        <f>([1]Egresos!F170)</f>
        <v>0</v>
      </c>
      <c r="H343" s="184"/>
    </row>
    <row r="344" spans="1:8" outlineLevel="2" x14ac:dyDescent="0.25">
      <c r="A344" s="3" t="str">
        <f>[2]Egresos!A173</f>
        <v>EEE.21.02.001.999.000</v>
      </c>
      <c r="B344" s="15"/>
      <c r="C344" s="16" t="str">
        <f>[2]Egresos!B173</f>
        <v>Otras Asignaciones</v>
      </c>
      <c r="D344" s="17">
        <f>([1]Egresos!C171)</f>
        <v>0</v>
      </c>
      <c r="E344" s="17">
        <f>([1]Egresos!D171)</f>
        <v>0</v>
      </c>
      <c r="F344" s="18">
        <f>([1]Egresos!E171)</f>
        <v>0</v>
      </c>
      <c r="G344" s="183">
        <f>([1]Egresos!F171)</f>
        <v>0</v>
      </c>
      <c r="H344" s="184"/>
    </row>
    <row r="345" spans="1:8" outlineLevel="2" x14ac:dyDescent="0.25">
      <c r="A345" s="3" t="str">
        <f>[2]Egresos!A174</f>
        <v>EEE.21.02.002.000.000</v>
      </c>
      <c r="B345" s="15"/>
      <c r="C345" s="16" t="str">
        <f>[2]Egresos!B174</f>
        <v>Aportes del Empleador</v>
      </c>
      <c r="D345" s="17">
        <f>([1]Egresos!C172)</f>
        <v>0</v>
      </c>
      <c r="E345" s="17">
        <f>([1]Egresos!D172)</f>
        <v>0</v>
      </c>
      <c r="F345" s="18">
        <f>([1]Egresos!E172)</f>
        <v>0</v>
      </c>
      <c r="G345" s="183">
        <f>([1]Egresos!F172)</f>
        <v>0</v>
      </c>
      <c r="H345" s="184"/>
    </row>
    <row r="346" spans="1:8" outlineLevel="2" x14ac:dyDescent="0.25">
      <c r="A346" s="3" t="str">
        <f>[2]Egresos!A175</f>
        <v>EEE.21.02.002.001.000</v>
      </c>
      <c r="B346" s="15"/>
      <c r="C346" s="16" t="str">
        <f>[2]Egresos!B175</f>
        <v>A Servicios de Bienestar</v>
      </c>
      <c r="D346" s="17">
        <f>([1]Egresos!C173)</f>
        <v>0</v>
      </c>
      <c r="E346" s="17">
        <f>([1]Egresos!D173)</f>
        <v>0</v>
      </c>
      <c r="F346" s="18">
        <f>([1]Egresos!E173)</f>
        <v>0</v>
      </c>
      <c r="G346" s="183">
        <f>([1]Egresos!F173)</f>
        <v>0</v>
      </c>
      <c r="H346" s="184"/>
    </row>
    <row r="347" spans="1:8" outlineLevel="2" x14ac:dyDescent="0.25">
      <c r="A347" s="3" t="str">
        <f>[2]Egresos!A176</f>
        <v>EEE.21.02.002.002.000</v>
      </c>
      <c r="B347" s="15"/>
      <c r="C347" s="16" t="str">
        <f>[2]Egresos!B176</f>
        <v>Otras Cotizaciones Previsionales</v>
      </c>
      <c r="D347" s="17">
        <f>([1]Egresos!C174)</f>
        <v>0</v>
      </c>
      <c r="E347" s="17">
        <f>([1]Egresos!D174)</f>
        <v>0</v>
      </c>
      <c r="F347" s="18">
        <f>([1]Egresos!E174)</f>
        <v>0</v>
      </c>
      <c r="G347" s="183">
        <f>([1]Egresos!F174)</f>
        <v>0</v>
      </c>
      <c r="H347" s="184"/>
    </row>
    <row r="348" spans="1:8" outlineLevel="2" x14ac:dyDescent="0.25">
      <c r="A348" s="3" t="str">
        <f>[2]Egresos!A177</f>
        <v>EEE.21.02.003.000.000</v>
      </c>
      <c r="B348" s="15"/>
      <c r="C348" s="16" t="str">
        <f>[2]Egresos!B177</f>
        <v>Asignaciones por Desempeño</v>
      </c>
      <c r="D348" s="17">
        <f>([1]Egresos!C175)</f>
        <v>0</v>
      </c>
      <c r="E348" s="17">
        <f>([1]Egresos!D175)</f>
        <v>0</v>
      </c>
      <c r="F348" s="18">
        <f>([1]Egresos!E175)</f>
        <v>0</v>
      </c>
      <c r="G348" s="183">
        <f>([1]Egresos!F175)</f>
        <v>0</v>
      </c>
      <c r="H348" s="184"/>
    </row>
    <row r="349" spans="1:8" outlineLevel="2" x14ac:dyDescent="0.25">
      <c r="A349" s="3" t="str">
        <f>[2]Egresos!A178</f>
        <v>EEE.21.02.003.001.000</v>
      </c>
      <c r="B349" s="15"/>
      <c r="C349" s="16" t="str">
        <f>[2]Egresos!B178</f>
        <v>Desempeño Institucional</v>
      </c>
      <c r="D349" s="17">
        <f>([1]Egresos!C176)</f>
        <v>0</v>
      </c>
      <c r="E349" s="17">
        <f>([1]Egresos!D176)</f>
        <v>0</v>
      </c>
      <c r="F349" s="18">
        <f>([1]Egresos!E176)</f>
        <v>0</v>
      </c>
      <c r="G349" s="183">
        <f>([1]Egresos!F176)</f>
        <v>0</v>
      </c>
      <c r="H349" s="184"/>
    </row>
    <row r="350" spans="1:8" outlineLevel="2" x14ac:dyDescent="0.25">
      <c r="A350" s="3" t="str">
        <f>[2]Egresos!A179</f>
        <v>EEE.21.02.003.001.001</v>
      </c>
      <c r="B350" s="15"/>
      <c r="C350" s="16" t="str">
        <f>[2]Egresos!B179</f>
        <v>Asignación de Mejoramiento de la Gestión Municipal, Art. 1, Ley Nº20.008</v>
      </c>
      <c r="D350" s="17">
        <f>([1]Egresos!C177)</f>
        <v>0</v>
      </c>
      <c r="E350" s="17">
        <f>([1]Egresos!D177)</f>
        <v>0</v>
      </c>
      <c r="F350" s="18">
        <f>([1]Egresos!E177)</f>
        <v>0</v>
      </c>
      <c r="G350" s="183">
        <f>([1]Egresos!F177)</f>
        <v>0</v>
      </c>
      <c r="H350" s="184"/>
    </row>
    <row r="351" spans="1:8" outlineLevel="2" x14ac:dyDescent="0.25">
      <c r="A351" s="3" t="str">
        <f>[2]Egresos!A180</f>
        <v>EEE.21.02.003.001.002</v>
      </c>
      <c r="B351" s="15"/>
      <c r="C351" s="16" t="str">
        <f>[2]Egresos!B180</f>
        <v>Bonificación Excelencia</v>
      </c>
      <c r="D351" s="17">
        <f>([1]Egresos!C178)</f>
        <v>0</v>
      </c>
      <c r="E351" s="17">
        <f>([1]Egresos!D178)</f>
        <v>0</v>
      </c>
      <c r="F351" s="18">
        <f>([1]Egresos!E178)</f>
        <v>0</v>
      </c>
      <c r="G351" s="183">
        <f>([1]Egresos!F178)</f>
        <v>0</v>
      </c>
      <c r="H351" s="184"/>
    </row>
    <row r="352" spans="1:8" outlineLevel="2" x14ac:dyDescent="0.25">
      <c r="A352" s="3" t="str">
        <f>[2]Egresos!A181</f>
        <v>EEE.21.02.003.002.000</v>
      </c>
      <c r="B352" s="15"/>
      <c r="C352" s="16" t="str">
        <f>[2]Egresos!B181</f>
        <v>Desempeño Colectivo</v>
      </c>
      <c r="D352" s="17">
        <f>([1]Egresos!C179)</f>
        <v>0</v>
      </c>
      <c r="E352" s="17">
        <f>([1]Egresos!D179)</f>
        <v>0</v>
      </c>
      <c r="F352" s="18">
        <f>([1]Egresos!E179)</f>
        <v>0</v>
      </c>
      <c r="G352" s="183">
        <f>([1]Egresos!F179)</f>
        <v>0</v>
      </c>
      <c r="H352" s="184"/>
    </row>
    <row r="353" spans="1:8" outlineLevel="2" x14ac:dyDescent="0.25">
      <c r="A353" s="3" t="str">
        <f>[2]Egresos!A182</f>
        <v>EEE.21.02.003.002.001</v>
      </c>
      <c r="B353" s="15"/>
      <c r="C353" s="16" t="str">
        <f>[2]Egresos!B182</f>
        <v>Asignación de Mejoramiento de la Gestión Municipal, Art. 1, Ley Nº20.008</v>
      </c>
      <c r="D353" s="17">
        <f>([1]Egresos!C180)</f>
        <v>0</v>
      </c>
      <c r="E353" s="17">
        <f>([1]Egresos!D180)</f>
        <v>0</v>
      </c>
      <c r="F353" s="18">
        <f>([1]Egresos!E180)</f>
        <v>0</v>
      </c>
      <c r="G353" s="183">
        <f>([1]Egresos!F180)</f>
        <v>0</v>
      </c>
      <c r="H353" s="184"/>
    </row>
    <row r="354" spans="1:8" outlineLevel="2" x14ac:dyDescent="0.25">
      <c r="A354" s="3" t="str">
        <f>[2]Egresos!A183</f>
        <v>EEE.21.02.003.002.002</v>
      </c>
      <c r="B354" s="15"/>
      <c r="C354" s="16" t="str">
        <f>[2]Egresos!B183</f>
        <v>Asignación Variable por Desempeño Colectivo</v>
      </c>
      <c r="D354" s="17">
        <f>([1]Egresos!C181)</f>
        <v>0</v>
      </c>
      <c r="E354" s="17">
        <f>([1]Egresos!D181)</f>
        <v>0</v>
      </c>
      <c r="F354" s="18">
        <f>([1]Egresos!E181)</f>
        <v>0</v>
      </c>
      <c r="G354" s="183">
        <f>([1]Egresos!F181)</f>
        <v>0</v>
      </c>
      <c r="H354" s="184"/>
    </row>
    <row r="355" spans="1:8" outlineLevel="2" x14ac:dyDescent="0.25">
      <c r="A355" s="3" t="str">
        <f>[2]Egresos!A184</f>
        <v>EEE.21.02.003.002.003</v>
      </c>
      <c r="B355" s="15"/>
      <c r="C355" s="16" t="str">
        <f>[2]Egresos!B184</f>
        <v>Asignación de Desarrollo y Estímulo al Desempeño Colectivo, Ley Nº19.813</v>
      </c>
      <c r="D355" s="17">
        <f>([1]Egresos!C182)</f>
        <v>0</v>
      </c>
      <c r="E355" s="17">
        <f>([1]Egresos!D182)</f>
        <v>0</v>
      </c>
      <c r="F355" s="18">
        <f>([1]Egresos!E182)</f>
        <v>0</v>
      </c>
      <c r="G355" s="183">
        <f>([1]Egresos!F182)</f>
        <v>0</v>
      </c>
      <c r="H355" s="184"/>
    </row>
    <row r="356" spans="1:8" outlineLevel="2" x14ac:dyDescent="0.25">
      <c r="A356" s="3" t="str">
        <f>[2]Egresos!A185</f>
        <v>EEE.21.02.003.003.000</v>
      </c>
      <c r="B356" s="15"/>
      <c r="C356" s="16" t="str">
        <f>[2]Egresos!B185</f>
        <v>Desempeño Individual</v>
      </c>
      <c r="D356" s="17">
        <f>([1]Egresos!C183)</f>
        <v>0</v>
      </c>
      <c r="E356" s="17">
        <f>([1]Egresos!D183)</f>
        <v>0</v>
      </c>
      <c r="F356" s="18">
        <f>([1]Egresos!E183)</f>
        <v>0</v>
      </c>
      <c r="G356" s="183">
        <f>([1]Egresos!F183)</f>
        <v>0</v>
      </c>
      <c r="H356" s="184"/>
    </row>
    <row r="357" spans="1:8" outlineLevel="2" x14ac:dyDescent="0.25">
      <c r="A357" s="3" t="str">
        <f>[2]Egresos!A186</f>
        <v>EEE.21.02.003.003.001</v>
      </c>
      <c r="B357" s="15"/>
      <c r="C357" s="16" t="str">
        <f>[2]Egresos!B186</f>
        <v>Asignación de Mejoramiento de la Gestión Municipal, Art. 1, Ley Nº20.008</v>
      </c>
      <c r="D357" s="17">
        <f>([1]Egresos!C184)</f>
        <v>0</v>
      </c>
      <c r="E357" s="17">
        <f>([1]Egresos!D184)</f>
        <v>0</v>
      </c>
      <c r="F357" s="18">
        <f>([1]Egresos!E184)</f>
        <v>0</v>
      </c>
      <c r="G357" s="183">
        <f>([1]Egresos!F184)</f>
        <v>0</v>
      </c>
      <c r="H357" s="184"/>
    </row>
    <row r="358" spans="1:8" outlineLevel="2" x14ac:dyDescent="0.25">
      <c r="A358" s="3" t="str">
        <f>[2]Egresos!A187</f>
        <v>EEE.21.02.003.003.002</v>
      </c>
      <c r="B358" s="15"/>
      <c r="C358" s="16" t="str">
        <f>[2]Egresos!B187</f>
        <v>Asignación Especial de Incentivo Profesional, Art. 47, Ley N° 19.070</v>
      </c>
      <c r="D358" s="17">
        <f>([1]Egresos!C185)</f>
        <v>0</v>
      </c>
      <c r="E358" s="17">
        <f>([1]Egresos!D185)</f>
        <v>0</v>
      </c>
      <c r="F358" s="18">
        <f>([1]Egresos!E185)</f>
        <v>0</v>
      </c>
      <c r="G358" s="183">
        <f>([1]Egresos!F185)</f>
        <v>0</v>
      </c>
      <c r="H358" s="184"/>
    </row>
    <row r="359" spans="1:8" outlineLevel="2" x14ac:dyDescent="0.25">
      <c r="A359" s="3" t="str">
        <f>[2]Egresos!A188</f>
        <v>EEE.21.02.003.003.003</v>
      </c>
      <c r="B359" s="15"/>
      <c r="C359" s="16" t="str">
        <f>[2]Egresos!B188</f>
        <v>Asignación Variable por Desempeño Individual</v>
      </c>
      <c r="D359" s="17">
        <f>([1]Egresos!C186)</f>
        <v>0</v>
      </c>
      <c r="E359" s="17">
        <f>([1]Egresos!D186)</f>
        <v>0</v>
      </c>
      <c r="F359" s="18">
        <f>([1]Egresos!E186)</f>
        <v>0</v>
      </c>
      <c r="G359" s="183">
        <f>([1]Egresos!F186)</f>
        <v>0</v>
      </c>
      <c r="H359" s="184"/>
    </row>
    <row r="360" spans="1:8" outlineLevel="2" x14ac:dyDescent="0.25">
      <c r="A360" s="3" t="str">
        <f>[2]Egresos!A189</f>
        <v>EEE.21.02.003.003.004</v>
      </c>
      <c r="B360" s="15"/>
      <c r="C360" s="16" t="str">
        <f>[2]Egresos!B189</f>
        <v>Asignación de Mérito, Art. 30 de la Ley Nº19.378, agrega Ley  Nº19.607</v>
      </c>
      <c r="D360" s="17">
        <f>([1]Egresos!C187)</f>
        <v>0</v>
      </c>
      <c r="E360" s="17">
        <f>([1]Egresos!D187)</f>
        <v>0</v>
      </c>
      <c r="F360" s="18">
        <f>([1]Egresos!E187)</f>
        <v>0</v>
      </c>
      <c r="G360" s="183">
        <f>([1]Egresos!F187)</f>
        <v>0</v>
      </c>
      <c r="H360" s="184"/>
    </row>
    <row r="361" spans="1:8" outlineLevel="2" x14ac:dyDescent="0.25">
      <c r="A361" s="3" t="str">
        <f>[2]Egresos!A190</f>
        <v>EEE.21.02.004.000.000</v>
      </c>
      <c r="B361" s="15"/>
      <c r="C361" s="16" t="str">
        <f>[2]Egresos!B190</f>
        <v>Remuneraciones Variables</v>
      </c>
      <c r="D361" s="17">
        <f>([1]Egresos!C188)</f>
        <v>0</v>
      </c>
      <c r="E361" s="17">
        <f>([1]Egresos!D188)</f>
        <v>0</v>
      </c>
      <c r="F361" s="18">
        <f>([1]Egresos!E188)</f>
        <v>0</v>
      </c>
      <c r="G361" s="183">
        <f>([1]Egresos!F188)</f>
        <v>0</v>
      </c>
      <c r="H361" s="184"/>
    </row>
    <row r="362" spans="1:8" outlineLevel="2" x14ac:dyDescent="0.25">
      <c r="A362" s="3" t="str">
        <f>[2]Egresos!A191</f>
        <v>EEE.21.02.004.002.000</v>
      </c>
      <c r="B362" s="15"/>
      <c r="C362" s="16" t="str">
        <f>[2]Egresos!B191</f>
        <v>Asignación de Estímulo Jornadas Prioritarias</v>
      </c>
      <c r="D362" s="17">
        <f>([1]Egresos!C189)</f>
        <v>0</v>
      </c>
      <c r="E362" s="17">
        <f>([1]Egresos!D189)</f>
        <v>0</v>
      </c>
      <c r="F362" s="18">
        <f>([1]Egresos!E189)</f>
        <v>0</v>
      </c>
      <c r="G362" s="183">
        <f>([1]Egresos!F189)</f>
        <v>0</v>
      </c>
      <c r="H362" s="184"/>
    </row>
    <row r="363" spans="1:8" outlineLevel="2" x14ac:dyDescent="0.25">
      <c r="A363" s="3" t="str">
        <f>[2]Egresos!A192</f>
        <v>EEE.21.02.004.003.000</v>
      </c>
      <c r="B363" s="15"/>
      <c r="C363" s="16" t="str">
        <f>[2]Egresos!B192</f>
        <v>Asignación Artículo 3, Ley Nº19.264</v>
      </c>
      <c r="D363" s="17">
        <f>([1]Egresos!C190)</f>
        <v>0</v>
      </c>
      <c r="E363" s="17">
        <f>([1]Egresos!D190)</f>
        <v>0</v>
      </c>
      <c r="F363" s="18">
        <f>([1]Egresos!E190)</f>
        <v>0</v>
      </c>
      <c r="G363" s="183">
        <f>([1]Egresos!F190)</f>
        <v>0</v>
      </c>
      <c r="H363" s="184"/>
    </row>
    <row r="364" spans="1:8" outlineLevel="2" x14ac:dyDescent="0.25">
      <c r="A364" s="3" t="str">
        <f>[2]Egresos!A193</f>
        <v>EEE.21.02.004.004.000</v>
      </c>
      <c r="B364" s="15"/>
      <c r="C364" s="16" t="str">
        <f>[2]Egresos!B193</f>
        <v>Asignación por Desempeño de Funciones Críticas</v>
      </c>
      <c r="D364" s="17">
        <f>([1]Egresos!C191)</f>
        <v>0</v>
      </c>
      <c r="E364" s="17">
        <f>([1]Egresos!D191)</f>
        <v>0</v>
      </c>
      <c r="F364" s="18">
        <f>([1]Egresos!E191)</f>
        <v>0</v>
      </c>
      <c r="G364" s="183">
        <f>([1]Egresos!F191)</f>
        <v>0</v>
      </c>
      <c r="H364" s="184"/>
    </row>
    <row r="365" spans="1:8" outlineLevel="2" x14ac:dyDescent="0.25">
      <c r="A365" s="3" t="str">
        <f>[2]Egresos!A194</f>
        <v>EEE.21.02.004.005.000</v>
      </c>
      <c r="B365" s="15"/>
      <c r="C365" s="16" t="str">
        <f>[2]Egresos!B194</f>
        <v>Trabajos Extraordinarios</v>
      </c>
      <c r="D365" s="17">
        <f>([1]Egresos!C192)</f>
        <v>0</v>
      </c>
      <c r="E365" s="17">
        <f>([1]Egresos!D192)</f>
        <v>0</v>
      </c>
      <c r="F365" s="18">
        <f>([1]Egresos!E192)</f>
        <v>0</v>
      </c>
      <c r="G365" s="183">
        <f>([1]Egresos!F192)</f>
        <v>0</v>
      </c>
      <c r="H365" s="184"/>
    </row>
    <row r="366" spans="1:8" outlineLevel="2" x14ac:dyDescent="0.25">
      <c r="A366" s="3" t="str">
        <f>[2]Egresos!A195</f>
        <v>EEE.21.02.004.006.000</v>
      </c>
      <c r="B366" s="15"/>
      <c r="C366" s="16" t="str">
        <f>[2]Egresos!B195</f>
        <v>Comisiones de Servicios en el País</v>
      </c>
      <c r="D366" s="17">
        <f>([1]Egresos!C193)</f>
        <v>0</v>
      </c>
      <c r="E366" s="17">
        <f>([1]Egresos!D193)</f>
        <v>0</v>
      </c>
      <c r="F366" s="18">
        <f>([1]Egresos!E193)</f>
        <v>0</v>
      </c>
      <c r="G366" s="183">
        <f>([1]Egresos!F193)</f>
        <v>0</v>
      </c>
      <c r="H366" s="184"/>
    </row>
    <row r="367" spans="1:8" outlineLevel="2" x14ac:dyDescent="0.25">
      <c r="A367" s="3" t="str">
        <f>[2]Egresos!A196</f>
        <v>EEE.21.02.004.007.000</v>
      </c>
      <c r="B367" s="15"/>
      <c r="C367" s="16" t="str">
        <f>[2]Egresos!B196</f>
        <v>Comisiones de Servicios en el Exterior</v>
      </c>
      <c r="D367" s="17">
        <f>([1]Egresos!C194)</f>
        <v>0</v>
      </c>
      <c r="E367" s="17">
        <f>([1]Egresos!D194)</f>
        <v>0</v>
      </c>
      <c r="F367" s="18">
        <f>([1]Egresos!E194)</f>
        <v>0</v>
      </c>
      <c r="G367" s="183">
        <f>([1]Egresos!F194)</f>
        <v>0</v>
      </c>
      <c r="H367" s="184"/>
    </row>
    <row r="368" spans="1:8" outlineLevel="2" x14ac:dyDescent="0.25">
      <c r="A368" s="3" t="str">
        <f>[2]Egresos!A197</f>
        <v>EEE.21.02.005.000.000</v>
      </c>
      <c r="B368" s="15"/>
      <c r="C368" s="16" t="str">
        <f>[2]Egresos!B197</f>
        <v>Aguinaldos y Bonos</v>
      </c>
      <c r="D368" s="17">
        <f>([1]Egresos!C195)</f>
        <v>0</v>
      </c>
      <c r="E368" s="17">
        <f>([1]Egresos!D195)</f>
        <v>0</v>
      </c>
      <c r="F368" s="18">
        <f>([1]Egresos!E195)</f>
        <v>0</v>
      </c>
      <c r="G368" s="183">
        <f>([1]Egresos!F195)</f>
        <v>0</v>
      </c>
      <c r="H368" s="184"/>
    </row>
    <row r="369" spans="1:8" outlineLevel="2" x14ac:dyDescent="0.25">
      <c r="A369" s="3" t="str">
        <f>[2]Egresos!A198</f>
        <v>EEE.21.02.005.001.000</v>
      </c>
      <c r="B369" s="15"/>
      <c r="C369" s="16" t="str">
        <f>[2]Egresos!B198</f>
        <v>Aguinaldos</v>
      </c>
      <c r="D369" s="17">
        <f>([1]Egresos!C196)</f>
        <v>0</v>
      </c>
      <c r="E369" s="17">
        <f>([1]Egresos!D196)</f>
        <v>0</v>
      </c>
      <c r="F369" s="18">
        <f>([1]Egresos!E196)</f>
        <v>0</v>
      </c>
      <c r="G369" s="183">
        <f>([1]Egresos!F196)</f>
        <v>0</v>
      </c>
      <c r="H369" s="184"/>
    </row>
    <row r="370" spans="1:8" outlineLevel="2" x14ac:dyDescent="0.25">
      <c r="A370" s="3" t="str">
        <f>[2]Egresos!A199</f>
        <v>EEE.21.02.005.001.001</v>
      </c>
      <c r="B370" s="15"/>
      <c r="C370" s="16" t="str">
        <f>[2]Egresos!B199</f>
        <v>Aguinaldo de Fiestras Patrias</v>
      </c>
      <c r="D370" s="17">
        <f>([1]Egresos!C197)</f>
        <v>0</v>
      </c>
      <c r="E370" s="17">
        <f>([1]Egresos!D197)</f>
        <v>0</v>
      </c>
      <c r="F370" s="18">
        <f>([1]Egresos!E197)</f>
        <v>0</v>
      </c>
      <c r="G370" s="183">
        <f>([1]Egresos!F197)</f>
        <v>0</v>
      </c>
      <c r="H370" s="184"/>
    </row>
    <row r="371" spans="1:8" outlineLevel="2" x14ac:dyDescent="0.25">
      <c r="A371" s="3" t="str">
        <f>[2]Egresos!A200</f>
        <v>EEE.21.02.005.001.002</v>
      </c>
      <c r="B371" s="15"/>
      <c r="C371" s="16" t="str">
        <f>[2]Egresos!B200</f>
        <v>Aguinaldo de Navidad</v>
      </c>
      <c r="D371" s="17">
        <f>([1]Egresos!C198)</f>
        <v>0</v>
      </c>
      <c r="E371" s="17">
        <f>([1]Egresos!D198)</f>
        <v>0</v>
      </c>
      <c r="F371" s="18">
        <f>([1]Egresos!E198)</f>
        <v>0</v>
      </c>
      <c r="G371" s="183">
        <f>([1]Egresos!F198)</f>
        <v>0</v>
      </c>
      <c r="H371" s="184"/>
    </row>
    <row r="372" spans="1:8" outlineLevel="2" x14ac:dyDescent="0.25">
      <c r="A372" s="3" t="str">
        <f>[2]Egresos!A201</f>
        <v>EEE.21.02.005.002.000</v>
      </c>
      <c r="B372" s="15"/>
      <c r="C372" s="16" t="str">
        <f>[2]Egresos!B201</f>
        <v>Bono de Escolaridad</v>
      </c>
      <c r="D372" s="17">
        <f>([1]Egresos!C199)</f>
        <v>0</v>
      </c>
      <c r="E372" s="17">
        <f>([1]Egresos!D199)</f>
        <v>0</v>
      </c>
      <c r="F372" s="18">
        <f>([1]Egresos!E199)</f>
        <v>0</v>
      </c>
      <c r="G372" s="183">
        <f>([1]Egresos!F199)</f>
        <v>0</v>
      </c>
      <c r="H372" s="184"/>
    </row>
    <row r="373" spans="1:8" outlineLevel="2" x14ac:dyDescent="0.25">
      <c r="A373" s="3" t="str">
        <f>[2]Egresos!A202</f>
        <v>EEE.21.02.005.003.000</v>
      </c>
      <c r="B373" s="15"/>
      <c r="C373" s="16" t="str">
        <f>[2]Egresos!B202</f>
        <v>Bonos Especiales</v>
      </c>
      <c r="D373" s="17">
        <f>([1]Egresos!C200)</f>
        <v>0</v>
      </c>
      <c r="E373" s="17">
        <f>([1]Egresos!D200)</f>
        <v>0</v>
      </c>
      <c r="F373" s="18">
        <f>([1]Egresos!E200)</f>
        <v>0</v>
      </c>
      <c r="G373" s="183">
        <f>([1]Egresos!F200)</f>
        <v>0</v>
      </c>
      <c r="H373" s="184"/>
    </row>
    <row r="374" spans="1:8" outlineLevel="1" x14ac:dyDescent="0.25">
      <c r="A374" s="3" t="str">
        <f>[2]Egresos!A203</f>
        <v>EEE.21.02.005.003.001</v>
      </c>
      <c r="B374" s="15"/>
      <c r="C374" s="16" t="str">
        <f>[2]Egresos!B203</f>
        <v>Bono Extraordinario Anual</v>
      </c>
      <c r="D374" s="17">
        <f>([1]Egresos!C201)</f>
        <v>0</v>
      </c>
      <c r="E374" s="17">
        <f>([1]Egresos!D201)</f>
        <v>0</v>
      </c>
      <c r="F374" s="18">
        <f>([1]Egresos!E201)</f>
        <v>0</v>
      </c>
      <c r="G374" s="183">
        <f>([1]Egresos!F201)</f>
        <v>0</v>
      </c>
      <c r="H374" s="184"/>
    </row>
    <row r="375" spans="1:8" outlineLevel="2" x14ac:dyDescent="0.25">
      <c r="A375" s="3" t="str">
        <f>[2]Egresos!A204</f>
        <v>EEE.21.02.005.004.000</v>
      </c>
      <c r="B375" s="15"/>
      <c r="C375" s="16" t="str">
        <f>[2]Egresos!B204</f>
        <v>Bonificación Adicional al Bono de Escolaridad</v>
      </c>
      <c r="D375" s="17">
        <f>([1]Egresos!C202)</f>
        <v>0</v>
      </c>
      <c r="E375" s="17">
        <f>([1]Egresos!D202)</f>
        <v>0</v>
      </c>
      <c r="F375" s="18">
        <f>([1]Egresos!E202)</f>
        <v>0</v>
      </c>
      <c r="G375" s="183">
        <f>([1]Egresos!F202)</f>
        <v>0</v>
      </c>
      <c r="H375" s="184"/>
    </row>
    <row r="376" spans="1:8" outlineLevel="2" x14ac:dyDescent="0.25">
      <c r="A376" s="3" t="str">
        <f>[2]Egresos!A205</f>
        <v>EEE.21.03.000.000.000</v>
      </c>
      <c r="B376" s="15"/>
      <c r="C376" s="16" t="str">
        <f>[2]Egresos!B205</f>
        <v>OTRAS REMUNERACIONES</v>
      </c>
      <c r="D376" s="17">
        <v>25000</v>
      </c>
      <c r="E376" s="17">
        <v>34324</v>
      </c>
      <c r="F376" s="18">
        <f>F377</f>
        <v>11718</v>
      </c>
      <c r="G376" s="183">
        <f>E376-F376</f>
        <v>22606</v>
      </c>
      <c r="H376" s="184"/>
    </row>
    <row r="377" spans="1:8" outlineLevel="2" x14ac:dyDescent="0.25">
      <c r="A377" s="3" t="str">
        <f>[2]Egresos!A206</f>
        <v>EEE.21.03.001.000.000</v>
      </c>
      <c r="B377" s="15"/>
      <c r="C377" s="16" t="str">
        <f>[2]Egresos!B206</f>
        <v>Honorarios a Suma Alzada - Personas Naturales</v>
      </c>
      <c r="D377" s="17">
        <v>25000</v>
      </c>
      <c r="E377" s="17">
        <v>34324</v>
      </c>
      <c r="F377" s="18">
        <f>BALANCE!I40+BALANCE!I96+BALANCE!I147+BALANCE!I198+BALANCE!I304</f>
        <v>11718</v>
      </c>
      <c r="G377" s="183">
        <f>E377-F377</f>
        <v>22606</v>
      </c>
      <c r="H377" s="184"/>
    </row>
    <row r="378" spans="1:8" outlineLevel="2" x14ac:dyDescent="0.25">
      <c r="A378" s="3" t="str">
        <f>[2]Egresos!A207</f>
        <v>EEE.21.03.002.000.000</v>
      </c>
      <c r="B378" s="15"/>
      <c r="C378" s="16" t="str">
        <f>[2]Egresos!B207</f>
        <v>Honorarios Asimilados a Grados</v>
      </c>
      <c r="D378" s="17">
        <f>([1]Egresos!C205)</f>
        <v>0</v>
      </c>
      <c r="E378" s="17">
        <f>([1]Egresos!D205)</f>
        <v>0</v>
      </c>
      <c r="F378" s="18">
        <f>([1]Egresos!E205)</f>
        <v>0</v>
      </c>
      <c r="G378" s="183">
        <f>([1]Egresos!F205)</f>
        <v>0</v>
      </c>
      <c r="H378" s="184"/>
    </row>
    <row r="379" spans="1:8" outlineLevel="2" x14ac:dyDescent="0.25">
      <c r="A379" s="3" t="str">
        <f>[2]Egresos!A208</f>
        <v>EEE.21.03.003.000.000</v>
      </c>
      <c r="B379" s="15"/>
      <c r="C379" s="16" t="str">
        <f>[2]Egresos!B208</f>
        <v>Jornales</v>
      </c>
      <c r="D379" s="17">
        <f>([1]Egresos!C206)</f>
        <v>0</v>
      </c>
      <c r="E379" s="17">
        <f>([1]Egresos!D206)</f>
        <v>0</v>
      </c>
      <c r="F379" s="18">
        <f>([1]Egresos!E206)</f>
        <v>0</v>
      </c>
      <c r="G379" s="183">
        <f>([1]Egresos!F206)</f>
        <v>0</v>
      </c>
      <c r="H379" s="184"/>
    </row>
    <row r="380" spans="1:8" outlineLevel="2" x14ac:dyDescent="0.25">
      <c r="A380" s="3" t="str">
        <f>[2]Egresos!A209</f>
        <v>EEE.21.03.004.000.000</v>
      </c>
      <c r="B380" s="15"/>
      <c r="C380" s="16" t="str">
        <f>[2]Egresos!B209</f>
        <v>Remuneraciones Reguladas por el Código del Trabajo</v>
      </c>
      <c r="D380" s="17">
        <f>([1]Egresos!C207)</f>
        <v>0</v>
      </c>
      <c r="E380" s="17">
        <f>([1]Egresos!D207)</f>
        <v>0</v>
      </c>
      <c r="F380" s="18"/>
      <c r="G380" s="183">
        <f>([1]Egresos!F207)</f>
        <v>0</v>
      </c>
      <c r="H380" s="184"/>
    </row>
    <row r="381" spans="1:8" outlineLevel="2" x14ac:dyDescent="0.25">
      <c r="A381" s="3" t="str">
        <f>[2]Egresos!A210</f>
        <v>EEE.21.03.004.001.000</v>
      </c>
      <c r="B381" s="15"/>
      <c r="C381" s="16" t="str">
        <f>[2]Egresos!B210</f>
        <v>Sueldos</v>
      </c>
      <c r="D381" s="17">
        <f>([1]Egresos!C208)</f>
        <v>0</v>
      </c>
      <c r="E381" s="17">
        <f>([1]Egresos!D208)</f>
        <v>0</v>
      </c>
      <c r="F381" s="18"/>
      <c r="G381" s="183">
        <f>([1]Egresos!F208)</f>
        <v>0</v>
      </c>
      <c r="H381" s="184"/>
    </row>
    <row r="382" spans="1:8" outlineLevel="2" x14ac:dyDescent="0.25">
      <c r="A382" s="3" t="str">
        <f>[2]Egresos!A211</f>
        <v>EEE.21.03.004.002.000</v>
      </c>
      <c r="B382" s="15"/>
      <c r="C382" s="16" t="str">
        <f>[2]Egresos!B211</f>
        <v>Aportes del Empleador</v>
      </c>
      <c r="D382" s="17">
        <f>([1]Egresos!C209)</f>
        <v>0</v>
      </c>
      <c r="E382" s="17">
        <f>([1]Egresos!D209)</f>
        <v>0</v>
      </c>
      <c r="F382" s="18">
        <f>([1]Egresos!E209)</f>
        <v>0</v>
      </c>
      <c r="G382" s="183">
        <f>([1]Egresos!F209)</f>
        <v>0</v>
      </c>
      <c r="H382" s="184"/>
    </row>
    <row r="383" spans="1:8" outlineLevel="2" x14ac:dyDescent="0.25">
      <c r="A383" s="3" t="str">
        <f>[2]Egresos!A212</f>
        <v>EEE.21.03.004.003.000</v>
      </c>
      <c r="B383" s="15"/>
      <c r="C383" s="16" t="str">
        <f>[2]Egresos!B212</f>
        <v>Remuneraciones Variables</v>
      </c>
      <c r="D383" s="17">
        <f>([1]Egresos!C210)</f>
        <v>0</v>
      </c>
      <c r="E383" s="17">
        <f>([1]Egresos!D210)</f>
        <v>0</v>
      </c>
      <c r="F383" s="18">
        <f>([1]Egresos!E210)</f>
        <v>0</v>
      </c>
      <c r="G383" s="183">
        <f>([1]Egresos!F210)</f>
        <v>0</v>
      </c>
      <c r="H383" s="184"/>
    </row>
    <row r="384" spans="1:8" outlineLevel="2" x14ac:dyDescent="0.25">
      <c r="A384" s="3" t="str">
        <f>[2]Egresos!A213</f>
        <v>EEE.21.03.004.004.000</v>
      </c>
      <c r="B384" s="15"/>
      <c r="C384" s="16" t="str">
        <f>[2]Egresos!B213</f>
        <v>Aguinaldos y Bonos</v>
      </c>
      <c r="D384" s="17">
        <f>([1]Egresos!C211)</f>
        <v>0</v>
      </c>
      <c r="E384" s="17">
        <f>([1]Egresos!D211)</f>
        <v>0</v>
      </c>
      <c r="F384" s="18">
        <f>([1]Egresos!E211)</f>
        <v>0</v>
      </c>
      <c r="G384" s="183">
        <f>([1]Egresos!F211)</f>
        <v>0</v>
      </c>
      <c r="H384" s="184"/>
    </row>
    <row r="385" spans="1:11" outlineLevel="2" x14ac:dyDescent="0.25">
      <c r="A385" s="3" t="str">
        <f>[2]Egresos!A214</f>
        <v>EEE.21.03.005.000.000</v>
      </c>
      <c r="B385" s="15"/>
      <c r="C385" s="16" t="str">
        <f>[2]Egresos!B214</f>
        <v>Suplencias y Reemplazos</v>
      </c>
      <c r="D385" s="17">
        <f>([1]Egresos!C212)</f>
        <v>0</v>
      </c>
      <c r="E385" s="17">
        <f>([1]Egresos!D212)</f>
        <v>0</v>
      </c>
      <c r="F385" s="18">
        <f>([1]Egresos!E212)</f>
        <v>0</v>
      </c>
      <c r="G385" s="183">
        <f>([1]Egresos!F212)</f>
        <v>0</v>
      </c>
      <c r="H385" s="184"/>
    </row>
    <row r="386" spans="1:11" outlineLevel="2" x14ac:dyDescent="0.25">
      <c r="A386" s="3" t="str">
        <f>[2]Egresos!A215</f>
        <v>EEE.21.03.006.000.000</v>
      </c>
      <c r="B386" s="15"/>
      <c r="C386" s="16" t="str">
        <f>[2]Egresos!B215</f>
        <v>Personal a Trato y/o Temporal</v>
      </c>
      <c r="D386" s="17">
        <f>([1]Egresos!C213)</f>
        <v>0</v>
      </c>
      <c r="E386" s="17">
        <f>([1]Egresos!D213)</f>
        <v>0</v>
      </c>
      <c r="F386" s="18">
        <f>([1]Egresos!E213)</f>
        <v>0</v>
      </c>
      <c r="G386" s="183">
        <f>([1]Egresos!F213)</f>
        <v>0</v>
      </c>
      <c r="H386" s="184"/>
    </row>
    <row r="387" spans="1:11" outlineLevel="2" x14ac:dyDescent="0.25">
      <c r="A387" s="3" t="str">
        <f>[2]Egresos!A216</f>
        <v>EEE.21.03.007.000.000</v>
      </c>
      <c r="B387" s="15"/>
      <c r="C387" s="16" t="str">
        <f>[2]Egresos!B216</f>
        <v>Alumnos en Práctica</v>
      </c>
      <c r="D387" s="17">
        <f>([1]Egresos!C214)</f>
        <v>0</v>
      </c>
      <c r="E387" s="17">
        <f>([1]Egresos!D214)</f>
        <v>0</v>
      </c>
      <c r="F387" s="18">
        <f>([1]Egresos!E214)</f>
        <v>0</v>
      </c>
      <c r="G387" s="183">
        <f>([1]Egresos!F214)</f>
        <v>0</v>
      </c>
      <c r="H387" s="184"/>
    </row>
    <row r="388" spans="1:11" outlineLevel="2" x14ac:dyDescent="0.25">
      <c r="A388" s="3" t="str">
        <f>[2]Egresos!A217</f>
        <v>EEE.21.03.999.000.000</v>
      </c>
      <c r="B388" s="15"/>
      <c r="C388" s="16" t="str">
        <f>[2]Egresos!B217</f>
        <v>Otras</v>
      </c>
      <c r="D388" s="17">
        <f>([1]Egresos!C215)</f>
        <v>0</v>
      </c>
      <c r="E388" s="17">
        <f>([1]Egresos!D215)</f>
        <v>0</v>
      </c>
      <c r="F388" s="18">
        <f>([1]Egresos!E215)</f>
        <v>0</v>
      </c>
      <c r="G388" s="183">
        <f>([1]Egresos!F215)</f>
        <v>0</v>
      </c>
      <c r="H388" s="184"/>
    </row>
    <row r="389" spans="1:11" outlineLevel="1" x14ac:dyDescent="0.25">
      <c r="A389" s="3" t="str">
        <f>[2]Egresos!A218</f>
        <v>EEE.21.03.999.001.000</v>
      </c>
      <c r="B389" s="15"/>
      <c r="C389" s="16" t="str">
        <f>[2]Egresos!B218</f>
        <v>Asignación Art. 1, Ley Nº19.464</v>
      </c>
      <c r="D389" s="17">
        <f>([1]Egresos!C216)</f>
        <v>0</v>
      </c>
      <c r="E389" s="17">
        <f>([1]Egresos!D216)</f>
        <v>0</v>
      </c>
      <c r="F389" s="18">
        <f>([1]Egresos!E216)</f>
        <v>0</v>
      </c>
      <c r="G389" s="183">
        <f>([1]Egresos!F216)</f>
        <v>0</v>
      </c>
      <c r="H389" s="184"/>
    </row>
    <row r="390" spans="1:11" outlineLevel="1" x14ac:dyDescent="0.25">
      <c r="A390" s="3" t="str">
        <f>[2]Egresos!A219</f>
        <v>EEE.21.03.999.999.000</v>
      </c>
      <c r="B390" s="15"/>
      <c r="C390" s="16" t="str">
        <f>[2]Egresos!B219</f>
        <v>Otras</v>
      </c>
      <c r="D390" s="17">
        <f>([1]Egresos!C217)</f>
        <v>0</v>
      </c>
      <c r="E390" s="17">
        <f>([1]Egresos!D217)</f>
        <v>0</v>
      </c>
      <c r="F390" s="18">
        <f>([1]Egresos!E217)</f>
        <v>0</v>
      </c>
      <c r="G390" s="183">
        <f>([1]Egresos!F217)</f>
        <v>0</v>
      </c>
      <c r="H390" s="184"/>
    </row>
    <row r="391" spans="1:11" outlineLevel="1" x14ac:dyDescent="0.25">
      <c r="A391" s="3" t="str">
        <f>[2]Egresos!A220</f>
        <v>EEE.21.04.000.000.000</v>
      </c>
      <c r="B391" s="15"/>
      <c r="C391" s="16" t="str">
        <f>[2]Egresos!B220</f>
        <v>OTROS GASTOS EN PERSONAL</v>
      </c>
      <c r="D391" s="17">
        <f>([1]Egresos!C218)</f>
        <v>0</v>
      </c>
      <c r="E391" s="17">
        <f>([1]Egresos!D218)</f>
        <v>0</v>
      </c>
      <c r="F391" s="18">
        <f>([1]Egresos!E218)</f>
        <v>0</v>
      </c>
      <c r="G391" s="183">
        <f>([1]Egresos!F218)</f>
        <v>0</v>
      </c>
      <c r="H391" s="184"/>
    </row>
    <row r="392" spans="1:11" outlineLevel="1" x14ac:dyDescent="0.25">
      <c r="A392" s="3" t="str">
        <f>[2]Egresos!A221</f>
        <v>EEE.21.04.001.000.000</v>
      </c>
      <c r="B392" s="15"/>
      <c r="C392" s="16" t="str">
        <f>[2]Egresos!B221</f>
        <v>Asignación de Traslado</v>
      </c>
      <c r="D392" s="17">
        <f>([1]Egresos!C219)</f>
        <v>0</v>
      </c>
      <c r="E392" s="17">
        <f>([1]Egresos!D219)</f>
        <v>0</v>
      </c>
      <c r="F392" s="18">
        <f>([1]Egresos!E219)</f>
        <v>0</v>
      </c>
      <c r="G392" s="183">
        <f>([1]Egresos!F219)</f>
        <v>0</v>
      </c>
      <c r="H392" s="184"/>
    </row>
    <row r="393" spans="1:11" outlineLevel="1" x14ac:dyDescent="0.25">
      <c r="A393" s="3" t="str">
        <f>[2]Egresos!A222</f>
        <v>EEE.21.04.001.001.000</v>
      </c>
      <c r="B393" s="15"/>
      <c r="C393" s="16" t="str">
        <f>[2]Egresos!B222</f>
        <v>Asignación por Cambio de Residencia Art. 97, letra c), Ley Nº18.883</v>
      </c>
      <c r="D393" s="17">
        <f>([1]Egresos!C220)</f>
        <v>0</v>
      </c>
      <c r="E393" s="17">
        <f>([1]Egresos!D220)</f>
        <v>0</v>
      </c>
      <c r="F393" s="18">
        <f>([1]Egresos!E220)</f>
        <v>0</v>
      </c>
      <c r="G393" s="183">
        <f>([1]Egresos!F220)</f>
        <v>0</v>
      </c>
      <c r="H393" s="184"/>
    </row>
    <row r="394" spans="1:11" outlineLevel="1" x14ac:dyDescent="0.25">
      <c r="A394" s="3" t="str">
        <f>[2]Egresos!A223</f>
        <v>EEE.21.04.003.000.000</v>
      </c>
      <c r="B394" s="15"/>
      <c r="C394" s="16" t="str">
        <f>[2]Egresos!B223</f>
        <v>Dietas a Juntas, Consejos y Comisiones</v>
      </c>
      <c r="D394" s="17">
        <f>([1]Egresos!C221)</f>
        <v>0</v>
      </c>
      <c r="E394" s="17">
        <f>([1]Egresos!D221)</f>
        <v>0</v>
      </c>
      <c r="F394" s="18">
        <f>([1]Egresos!E221)</f>
        <v>0</v>
      </c>
      <c r="G394" s="183">
        <f>([1]Egresos!F221)</f>
        <v>0</v>
      </c>
      <c r="H394" s="184"/>
    </row>
    <row r="395" spans="1:11" outlineLevel="1" x14ac:dyDescent="0.25">
      <c r="A395" s="3" t="str">
        <f>[2]Egresos!A224</f>
        <v>EEE.21.04.003.001.000</v>
      </c>
      <c r="B395" s="15"/>
      <c r="C395" s="16" t="str">
        <f>[2]Egresos!B224</f>
        <v>Dietas de Concejales</v>
      </c>
      <c r="D395" s="17">
        <f>([1]Egresos!C222)</f>
        <v>0</v>
      </c>
      <c r="E395" s="17">
        <f>([1]Egresos!D222)</f>
        <v>0</v>
      </c>
      <c r="F395" s="18">
        <f>([1]Egresos!E222)</f>
        <v>0</v>
      </c>
      <c r="G395" s="183">
        <f>([1]Egresos!F222)</f>
        <v>0</v>
      </c>
      <c r="H395" s="184"/>
    </row>
    <row r="396" spans="1:11" outlineLevel="1" x14ac:dyDescent="0.25">
      <c r="A396" s="3" t="str">
        <f>[2]Egresos!A225</f>
        <v>EEE.21.04.003.002.000</v>
      </c>
      <c r="B396" s="15"/>
      <c r="C396" s="16" t="str">
        <f>[2]Egresos!B225</f>
        <v>Gastos por Comisiones y Representaciones del Municipio</v>
      </c>
      <c r="D396" s="17">
        <f>([1]Egresos!C223)</f>
        <v>0</v>
      </c>
      <c r="E396" s="17">
        <f>([1]Egresos!D223)</f>
        <v>0</v>
      </c>
      <c r="F396" s="18">
        <f>([1]Egresos!E223)</f>
        <v>0</v>
      </c>
      <c r="G396" s="183">
        <f>([1]Egresos!F223)</f>
        <v>0</v>
      </c>
      <c r="H396" s="184"/>
    </row>
    <row r="397" spans="1:11" x14ac:dyDescent="0.25">
      <c r="A397" s="3" t="str">
        <f>[2]Egresos!A226</f>
        <v>EEE.21.04.003.003.000</v>
      </c>
      <c r="B397" s="15"/>
      <c r="C397" s="16" t="str">
        <f>[2]Egresos!B226</f>
        <v>Otros Gastos</v>
      </c>
      <c r="D397" s="17">
        <f>([1]Egresos!C224)</f>
        <v>0</v>
      </c>
      <c r="E397" s="17">
        <f>([1]Egresos!D224)</f>
        <v>0</v>
      </c>
      <c r="F397" s="18">
        <f>([1]Egresos!E224)</f>
        <v>0</v>
      </c>
      <c r="G397" s="183">
        <f>([1]Egresos!F224)</f>
        <v>0</v>
      </c>
      <c r="H397" s="184"/>
    </row>
    <row r="398" spans="1:11" outlineLevel="1" x14ac:dyDescent="0.25">
      <c r="A398" s="3" t="str">
        <f>[2]Egresos!A227</f>
        <v>EEE.21.04.004.000.000</v>
      </c>
      <c r="B398" s="15"/>
      <c r="C398" s="16" t="str">
        <f>[2]Egresos!B227</f>
        <v>Prestaciones de Servicios en Programas Comunitarios</v>
      </c>
      <c r="D398" s="17">
        <f>([1]Egresos!C225)</f>
        <v>0</v>
      </c>
      <c r="E398" s="17">
        <f>([1]Egresos!D225)</f>
        <v>0</v>
      </c>
      <c r="F398" s="18">
        <f>([1]Egresos!E225)</f>
        <v>0</v>
      </c>
      <c r="G398" s="183">
        <f>([1]Egresos!F225)</f>
        <v>0</v>
      </c>
      <c r="H398" s="184"/>
    </row>
    <row r="399" spans="1:11" outlineLevel="1" x14ac:dyDescent="0.25">
      <c r="A399" s="3" t="str">
        <f>[2]Egresos!A228</f>
        <v>EEE.22.00.000.000.000</v>
      </c>
      <c r="B399" s="15"/>
      <c r="C399" s="16" t="str">
        <f>[2]Egresos!B228</f>
        <v>CxP BIENES Y SERVICIOS DE CONSUMO</v>
      </c>
      <c r="D399" s="17">
        <v>139669</v>
      </c>
      <c r="E399" s="17">
        <v>223448</v>
      </c>
      <c r="F399" s="18"/>
      <c r="G399" s="183">
        <f>([1]Egresos!F226)</f>
        <v>173305</v>
      </c>
      <c r="H399" s="184"/>
    </row>
    <row r="400" spans="1:11" outlineLevel="1" x14ac:dyDescent="0.25">
      <c r="A400" s="3" t="str">
        <f>[2]Egresos!A229</f>
        <v>EEE.22.01.000.000.000</v>
      </c>
      <c r="B400" s="15"/>
      <c r="C400" s="16" t="str">
        <f>[2]Egresos!B229</f>
        <v>ALIMENTOS Y BEBIDAS</v>
      </c>
      <c r="D400" s="17">
        <f>D401</f>
        <v>6000</v>
      </c>
      <c r="E400" s="17">
        <f>E401</f>
        <v>12840</v>
      </c>
      <c r="F400" s="18">
        <f>F401</f>
        <v>1894</v>
      </c>
      <c r="G400" s="183">
        <f>E400-F400</f>
        <v>10946</v>
      </c>
      <c r="H400" s="184"/>
      <c r="K400" s="178"/>
    </row>
    <row r="401" spans="1:11" outlineLevel="1" x14ac:dyDescent="0.25">
      <c r="A401" s="3" t="str">
        <f>[2]Egresos!A230</f>
        <v>EEE.22.01.001.000.000</v>
      </c>
      <c r="B401" s="15"/>
      <c r="C401" s="16" t="str">
        <f>[2]Egresos!B230</f>
        <v xml:space="preserve">Para Personas </v>
      </c>
      <c r="D401" s="17">
        <v>6000</v>
      </c>
      <c r="E401" s="17">
        <v>12840</v>
      </c>
      <c r="F401" s="18">
        <f>BALANCE!I48+BALANCE!I104+BALANCE!I154+BALANCE!I206</f>
        <v>1894</v>
      </c>
      <c r="G401" s="183">
        <f>E401-F401</f>
        <v>10946</v>
      </c>
      <c r="H401" s="184"/>
    </row>
    <row r="402" spans="1:11" outlineLevel="1" x14ac:dyDescent="0.25">
      <c r="A402" s="3" t="str">
        <f>[2]Egresos!A231</f>
        <v>EEE.22.01.002.000.000</v>
      </c>
      <c r="B402" s="15"/>
      <c r="C402" s="16" t="str">
        <f>[2]Egresos!B231</f>
        <v>Para Animales</v>
      </c>
      <c r="D402" s="17">
        <f>([1]Egresos!C229)</f>
        <v>0</v>
      </c>
      <c r="E402" s="17">
        <f>([1]Egresos!D229)</f>
        <v>0</v>
      </c>
      <c r="F402" s="18">
        <f>([1]Egresos!E229)</f>
        <v>0</v>
      </c>
      <c r="G402" s="183">
        <f>([1]Egresos!F229)</f>
        <v>0</v>
      </c>
      <c r="H402" s="184"/>
    </row>
    <row r="403" spans="1:11" outlineLevel="1" x14ac:dyDescent="0.25">
      <c r="A403" s="3" t="str">
        <f>[2]Egresos!A232</f>
        <v>EEE.22.02.000.000.000</v>
      </c>
      <c r="B403" s="15"/>
      <c r="C403" s="16" t="str">
        <f>[2]Egresos!B232</f>
        <v>TEXTILES, VESTUARIO Y CALZADO</v>
      </c>
      <c r="D403" s="17">
        <f>([1]Egresos!C230)</f>
        <v>1200</v>
      </c>
      <c r="E403" s="17">
        <f>([1]Egresos!D230)</f>
        <v>4004</v>
      </c>
      <c r="F403" s="18">
        <f>([1]Egresos!E230)</f>
        <v>0</v>
      </c>
      <c r="G403" s="183">
        <f>([1]Egresos!F230)</f>
        <v>4004</v>
      </c>
      <c r="H403" s="184"/>
      <c r="K403" s="178"/>
    </row>
    <row r="404" spans="1:11" outlineLevel="1" x14ac:dyDescent="0.25">
      <c r="A404" s="3" t="str">
        <f>[2]Egresos!A233</f>
        <v>EEE.22.02.001.000.000</v>
      </c>
      <c r="B404" s="15"/>
      <c r="C404" s="16" t="str">
        <f>[2]Egresos!B233</f>
        <v>Textiles y Acabados Textiles</v>
      </c>
      <c r="D404" s="17">
        <f>([1]Egresos!C231)</f>
        <v>0</v>
      </c>
      <c r="E404" s="17">
        <f>([1]Egresos!D231)</f>
        <v>0</v>
      </c>
      <c r="F404" s="18">
        <f>([1]Egresos!E231)</f>
        <v>0</v>
      </c>
      <c r="G404" s="183">
        <f>([1]Egresos!F231)</f>
        <v>0</v>
      </c>
      <c r="H404" s="184"/>
    </row>
    <row r="405" spans="1:11" outlineLevel="1" x14ac:dyDescent="0.25">
      <c r="A405" s="3" t="str">
        <f>[2]Egresos!A234</f>
        <v>EEE.22.02.002.000.000</v>
      </c>
      <c r="B405" s="15"/>
      <c r="C405" s="16" t="str">
        <f>[2]Egresos!B234</f>
        <v>Vestuario, Accesorios y Prendas Diversas</v>
      </c>
      <c r="D405" s="17">
        <f>([1]Egresos!C232)</f>
        <v>1200</v>
      </c>
      <c r="E405" s="17">
        <f>([1]Egresos!D232)</f>
        <v>4004</v>
      </c>
      <c r="F405" s="18">
        <f>([1]Egresos!E232)</f>
        <v>0</v>
      </c>
      <c r="G405" s="183">
        <f>([1]Egresos!F232)</f>
        <v>4004</v>
      </c>
      <c r="H405" s="184"/>
    </row>
    <row r="406" spans="1:11" outlineLevel="1" x14ac:dyDescent="0.25">
      <c r="A406" s="3" t="str">
        <f>[2]Egresos!A235</f>
        <v>EEE.22.02.003.000.000</v>
      </c>
      <c r="B406" s="15"/>
      <c r="C406" s="16" t="str">
        <f>[2]Egresos!B235</f>
        <v>Calzado</v>
      </c>
      <c r="D406" s="17">
        <f>([1]Egresos!C233)</f>
        <v>0</v>
      </c>
      <c r="E406" s="17">
        <f>([1]Egresos!D233)</f>
        <v>0</v>
      </c>
      <c r="F406" s="18">
        <f>([1]Egresos!E233)</f>
        <v>0</v>
      </c>
      <c r="G406" s="183">
        <f>([1]Egresos!F233)</f>
        <v>0</v>
      </c>
      <c r="H406" s="184"/>
    </row>
    <row r="407" spans="1:11" outlineLevel="1" x14ac:dyDescent="0.25">
      <c r="A407" s="3" t="str">
        <f>[2]Egresos!A236</f>
        <v>EEE.22.03.000.000.000</v>
      </c>
      <c r="B407" s="15"/>
      <c r="C407" s="16" t="str">
        <f>[2]Egresos!B236</f>
        <v>COMBUSTIBLES Y LUBRICANTES</v>
      </c>
      <c r="D407" s="17">
        <f>([1]Egresos!C234)</f>
        <v>0</v>
      </c>
      <c r="E407" s="17">
        <f>([1]Egresos!D234)</f>
        <v>0</v>
      </c>
      <c r="F407" s="18">
        <f>([1]Egresos!E234)</f>
        <v>0</v>
      </c>
      <c r="G407" s="183">
        <f>([1]Egresos!F234)</f>
        <v>0</v>
      </c>
      <c r="H407" s="184"/>
    </row>
    <row r="408" spans="1:11" outlineLevel="1" x14ac:dyDescent="0.25">
      <c r="A408" s="3" t="str">
        <f>[2]Egresos!A237</f>
        <v>EEE.22.03.001.000.000</v>
      </c>
      <c r="B408" s="15"/>
      <c r="C408" s="16" t="str">
        <f>[2]Egresos!B237</f>
        <v>Para Vehículos</v>
      </c>
      <c r="D408" s="17">
        <f>([1]Egresos!C235)</f>
        <v>0</v>
      </c>
      <c r="E408" s="17">
        <f>([1]Egresos!D235)</f>
        <v>0</v>
      </c>
      <c r="F408" s="18">
        <f>([1]Egresos!E235)</f>
        <v>0</v>
      </c>
      <c r="G408" s="183">
        <f>([1]Egresos!F235)</f>
        <v>0</v>
      </c>
      <c r="H408" s="184"/>
    </row>
    <row r="409" spans="1:11" outlineLevel="1" x14ac:dyDescent="0.25">
      <c r="A409" s="3" t="str">
        <f>[2]Egresos!A238</f>
        <v>EEE.22.03.002.000.000</v>
      </c>
      <c r="B409" s="15"/>
      <c r="C409" s="16" t="str">
        <f>[2]Egresos!B238</f>
        <v>Para Maquinar., Equipos de Prod., Tracción y Elevación</v>
      </c>
      <c r="D409" s="17">
        <f>([1]Egresos!C236)</f>
        <v>0</v>
      </c>
      <c r="E409" s="17">
        <f>([1]Egresos!D236)</f>
        <v>0</v>
      </c>
      <c r="F409" s="18">
        <f>([1]Egresos!E236)</f>
        <v>0</v>
      </c>
      <c r="G409" s="183">
        <f>([1]Egresos!F236)</f>
        <v>0</v>
      </c>
      <c r="H409" s="184"/>
    </row>
    <row r="410" spans="1:11" outlineLevel="1" x14ac:dyDescent="0.25">
      <c r="A410" s="3" t="str">
        <f>[2]Egresos!A239</f>
        <v>EEE.22.03.003.000.000</v>
      </c>
      <c r="B410" s="15"/>
      <c r="C410" s="16" t="str">
        <f>[2]Egresos!B239</f>
        <v>Para Calefacción</v>
      </c>
      <c r="D410" s="17">
        <f>([1]Egresos!C237)</f>
        <v>0</v>
      </c>
      <c r="E410" s="17">
        <f>([1]Egresos!D237)</f>
        <v>0</v>
      </c>
      <c r="F410" s="18">
        <f>([1]Egresos!E237)</f>
        <v>0</v>
      </c>
      <c r="G410" s="183">
        <f>([1]Egresos!F237)</f>
        <v>0</v>
      </c>
      <c r="H410" s="184"/>
    </row>
    <row r="411" spans="1:11" outlineLevel="1" x14ac:dyDescent="0.25">
      <c r="A411" s="3" t="str">
        <f>[2]Egresos!A240</f>
        <v>EEE.22.03.999.000.000</v>
      </c>
      <c r="B411" s="15"/>
      <c r="C411" s="16" t="str">
        <f>[2]Egresos!B240</f>
        <v>Para Otros</v>
      </c>
      <c r="D411" s="17">
        <f>([1]Egresos!C238)</f>
        <v>0</v>
      </c>
      <c r="E411" s="17">
        <f>([1]Egresos!D238)</f>
        <v>0</v>
      </c>
      <c r="F411" s="18">
        <f>([1]Egresos!E238)</f>
        <v>0</v>
      </c>
      <c r="G411" s="183">
        <f>([1]Egresos!F238)</f>
        <v>0</v>
      </c>
      <c r="H411" s="184"/>
    </row>
    <row r="412" spans="1:11" outlineLevel="1" x14ac:dyDescent="0.25">
      <c r="A412" s="3" t="str">
        <f>[2]Egresos!A241</f>
        <v>EEE.22.04.000.000.000</v>
      </c>
      <c r="B412" s="15"/>
      <c r="C412" s="16" t="str">
        <f>[2]Egresos!B241</f>
        <v>MATERIALES DE USO O CONSUMO</v>
      </c>
      <c r="D412" s="17">
        <v>21747</v>
      </c>
      <c r="E412" s="17">
        <v>51160</v>
      </c>
      <c r="F412" s="18">
        <f>F413+F419+F421+F425+F429</f>
        <v>13865</v>
      </c>
      <c r="G412" s="183">
        <f>E412-F412</f>
        <v>37295</v>
      </c>
      <c r="H412" s="184"/>
      <c r="K412" s="178"/>
    </row>
    <row r="413" spans="1:11" outlineLevel="1" x14ac:dyDescent="0.25">
      <c r="A413" s="3" t="str">
        <f>[2]Egresos!A242</f>
        <v>EEE.22.04.001.000.000</v>
      </c>
      <c r="B413" s="15"/>
      <c r="C413" s="16" t="str">
        <f>[2]Egresos!B242</f>
        <v>Materiales de Oficina</v>
      </c>
      <c r="D413" s="17">
        <v>6000</v>
      </c>
      <c r="E413" s="17">
        <v>7008</v>
      </c>
      <c r="F413" s="18">
        <f>BALANCE!I49+BALANCE!I105+BALANCE!I155+BALANCE!I207+BALANCE!I245</f>
        <v>3532</v>
      </c>
      <c r="G413" s="183">
        <f t="shared" ref="G413:G429" si="2">E413-F413</f>
        <v>3476</v>
      </c>
      <c r="H413" s="184"/>
      <c r="K413" s="178"/>
    </row>
    <row r="414" spans="1:11" outlineLevel="1" x14ac:dyDescent="0.25">
      <c r="A414" s="3" t="str">
        <f>[2]Egresos!A243</f>
        <v>EEE.22.04.002.000.000</v>
      </c>
      <c r="B414" s="15"/>
      <c r="C414" s="16" t="str">
        <f>[2]Egresos!B243</f>
        <v>Textos y Otros Materiales de Enseñanza</v>
      </c>
      <c r="D414" s="17">
        <v>4500</v>
      </c>
      <c r="E414" s="17">
        <v>3464</v>
      </c>
      <c r="F414" s="18"/>
      <c r="G414" s="183">
        <f t="shared" si="2"/>
        <v>3464</v>
      </c>
      <c r="H414" s="184"/>
      <c r="K414" s="178"/>
    </row>
    <row r="415" spans="1:11" outlineLevel="1" x14ac:dyDescent="0.25">
      <c r="A415" s="3" t="str">
        <f>[2]Egresos!A244</f>
        <v>EEE.22.04.003.000.000</v>
      </c>
      <c r="B415" s="15"/>
      <c r="C415" s="16" t="str">
        <f>[2]Egresos!B244</f>
        <v>Productos Químicos</v>
      </c>
      <c r="D415" s="17">
        <v>1347</v>
      </c>
      <c r="E415" s="17">
        <v>1880</v>
      </c>
      <c r="F415" s="18">
        <f>([1]Egresos!E242)</f>
        <v>0</v>
      </c>
      <c r="G415" s="183">
        <f t="shared" si="2"/>
        <v>1880</v>
      </c>
      <c r="H415" s="184"/>
      <c r="K415" s="178"/>
    </row>
    <row r="416" spans="1:11" outlineLevel="1" x14ac:dyDescent="0.25">
      <c r="A416" s="3" t="str">
        <f>[2]Egresos!A245</f>
        <v>EEE.22.04.004.000.000</v>
      </c>
      <c r="B416" s="15"/>
      <c r="C416" s="16" t="str">
        <f>[2]Egresos!B245</f>
        <v>Productos Farmacéuticos</v>
      </c>
      <c r="D416" s="17">
        <v>400</v>
      </c>
      <c r="E416" s="17">
        <v>0</v>
      </c>
      <c r="F416" s="18">
        <f>([1]Egresos!E243)</f>
        <v>0</v>
      </c>
      <c r="G416" s="183">
        <f t="shared" si="2"/>
        <v>0</v>
      </c>
      <c r="H416" s="184"/>
    </row>
    <row r="417" spans="1:11" outlineLevel="1" x14ac:dyDescent="0.25">
      <c r="A417" s="3" t="str">
        <f>[2]Egresos!A246</f>
        <v>EEE.22.04.005.000.000</v>
      </c>
      <c r="B417" s="15"/>
      <c r="C417" s="16"/>
      <c r="D417" s="17"/>
      <c r="E417" s="17"/>
      <c r="F417" s="18"/>
      <c r="G417" s="183">
        <f t="shared" si="2"/>
        <v>0</v>
      </c>
      <c r="H417" s="184"/>
    </row>
    <row r="418" spans="1:11" outlineLevel="1" x14ac:dyDescent="0.25">
      <c r="A418" s="3" t="str">
        <f>[2]Egresos!A247</f>
        <v>EEE.22.04.006.000.000</v>
      </c>
      <c r="B418" s="15"/>
      <c r="C418" s="16" t="str">
        <f>[2]Egresos!B247</f>
        <v>Fertilizantes, Insecticidas, Fungicidas y Otros</v>
      </c>
      <c r="D418" s="17">
        <v>0</v>
      </c>
      <c r="E418" s="17">
        <v>0</v>
      </c>
      <c r="F418" s="18">
        <f>([1]Egresos!E245)</f>
        <v>0</v>
      </c>
      <c r="G418" s="183">
        <f t="shared" si="2"/>
        <v>0</v>
      </c>
      <c r="H418" s="184"/>
    </row>
    <row r="419" spans="1:11" outlineLevel="1" x14ac:dyDescent="0.25">
      <c r="A419" s="3" t="str">
        <f>[2]Egresos!A248</f>
        <v>EEE.22.04.007.000.000</v>
      </c>
      <c r="B419" s="15"/>
      <c r="C419" s="16" t="str">
        <f>[2]Egresos!B248</f>
        <v>Materiales y Utiles de Aseo</v>
      </c>
      <c r="D419" s="17">
        <v>3500</v>
      </c>
      <c r="E419" s="17">
        <v>12348</v>
      </c>
      <c r="F419" s="18">
        <f>BALANCE!I50+BALANCE!I106+BALANCE!I156+BALANCE!I208</f>
        <v>5961</v>
      </c>
      <c r="G419" s="183">
        <f t="shared" si="2"/>
        <v>6387</v>
      </c>
      <c r="H419" s="184"/>
      <c r="K419" s="178"/>
    </row>
    <row r="420" spans="1:11" outlineLevel="1" x14ac:dyDescent="0.25">
      <c r="A420" s="3" t="str">
        <f>[2]Egresos!A249</f>
        <v>EEE.22.04.008.000.000</v>
      </c>
      <c r="B420" s="15"/>
      <c r="C420" s="16" t="str">
        <f>[2]Egresos!B249</f>
        <v>Menaje para Oficina, Casino y Otros</v>
      </c>
      <c r="D420" s="17">
        <v>0</v>
      </c>
      <c r="E420" s="17">
        <v>0</v>
      </c>
      <c r="F420" s="18">
        <f>([1]Egresos!E247)</f>
        <v>0</v>
      </c>
      <c r="G420" s="183">
        <f t="shared" si="2"/>
        <v>0</v>
      </c>
      <c r="H420" s="184"/>
    </row>
    <row r="421" spans="1:11" outlineLevel="1" x14ac:dyDescent="0.25">
      <c r="A421" s="3" t="str">
        <f>[2]Egresos!A250</f>
        <v>EEE.22.04.009.000.000</v>
      </c>
      <c r="B421" s="15"/>
      <c r="C421" s="16" t="str">
        <f>[2]Egresos!B250</f>
        <v>Insumos, Repuestos y Accesorios Computacionales</v>
      </c>
      <c r="D421" s="17">
        <v>1000</v>
      </c>
      <c r="E421" s="17">
        <v>2445</v>
      </c>
      <c r="F421" s="18">
        <f>BALANCE!I51+BALANCE!I107+BALANCE!I157+BALANCE!I209</f>
        <v>1063</v>
      </c>
      <c r="G421" s="183">
        <f t="shared" si="2"/>
        <v>1382</v>
      </c>
      <c r="H421" s="184"/>
      <c r="K421" s="178"/>
    </row>
    <row r="422" spans="1:11" outlineLevel="1" x14ac:dyDescent="0.25">
      <c r="A422" s="3" t="str">
        <f>[2]Egresos!A251</f>
        <v>EEE.22.04.010.000.000</v>
      </c>
      <c r="B422" s="15"/>
      <c r="C422" s="16" t="str">
        <f>[2]Egresos!B251</f>
        <v xml:space="preserve">Materiales para Mantenim. y Reparaciones de Inmuebles </v>
      </c>
      <c r="D422" s="17">
        <v>4000</v>
      </c>
      <c r="E422" s="17">
        <v>15672</v>
      </c>
      <c r="F422" s="18">
        <f>([1]Egresos!E249)</f>
        <v>0</v>
      </c>
      <c r="G422" s="183">
        <f t="shared" si="2"/>
        <v>15672</v>
      </c>
      <c r="H422" s="184"/>
    </row>
    <row r="423" spans="1:11" outlineLevel="1" x14ac:dyDescent="0.25">
      <c r="A423" s="3" t="str">
        <f>[2]Egresos!A252</f>
        <v>EEE.22.04.011.000.000</v>
      </c>
      <c r="B423" s="15"/>
      <c r="C423" s="16" t="str">
        <f>[2]Egresos!B252</f>
        <v>Repuestos y  Acces. para Manten. y Repar. de Vehículos</v>
      </c>
      <c r="D423" s="17">
        <v>0</v>
      </c>
      <c r="E423" s="17">
        <v>0</v>
      </c>
      <c r="F423" s="18">
        <f>([1]Egresos!E250)</f>
        <v>0</v>
      </c>
      <c r="G423" s="183">
        <f t="shared" si="2"/>
        <v>0</v>
      </c>
      <c r="H423" s="184"/>
    </row>
    <row r="424" spans="1:11" outlineLevel="1" x14ac:dyDescent="0.25">
      <c r="A424" s="3" t="str">
        <f>[2]Egresos!A253</f>
        <v>EEE.22.04.012.000.000</v>
      </c>
      <c r="B424" s="15"/>
      <c r="C424" s="16" t="str">
        <f>[2]Egresos!B253</f>
        <v>Otros Materiales, Repuestos y Utiles Diversos</v>
      </c>
      <c r="D424" s="17">
        <v>0</v>
      </c>
      <c r="E424" s="17">
        <v>0</v>
      </c>
      <c r="F424" s="18">
        <f>([1]Egresos!E251)</f>
        <v>0</v>
      </c>
      <c r="G424" s="183">
        <f t="shared" si="2"/>
        <v>0</v>
      </c>
      <c r="H424" s="184"/>
    </row>
    <row r="425" spans="1:11" outlineLevel="1" x14ac:dyDescent="0.25">
      <c r="A425" s="3" t="str">
        <f>[2]Egresos!A254</f>
        <v>EEE.22.04.013.000.000</v>
      </c>
      <c r="B425" s="15"/>
      <c r="C425" s="16" t="str">
        <f>[2]Egresos!B254</f>
        <v>Equipos Menores</v>
      </c>
      <c r="D425" s="17">
        <v>1000</v>
      </c>
      <c r="E425" s="17">
        <v>3460</v>
      </c>
      <c r="F425" s="18">
        <f>BALANCE!I52+BALANCE!I108+BALANCE!I158+BALANCE!I210</f>
        <v>2320</v>
      </c>
      <c r="G425" s="183">
        <f t="shared" si="2"/>
        <v>1140</v>
      </c>
      <c r="H425" s="184"/>
    </row>
    <row r="426" spans="1:11" outlineLevel="1" x14ac:dyDescent="0.25">
      <c r="A426" s="3" t="str">
        <f>[2]Egresos!A255</f>
        <v>EEE.22.04.014.000.000</v>
      </c>
      <c r="B426" s="15"/>
      <c r="C426" s="16" t="str">
        <f>[2]Egresos!B255</f>
        <v>Productos Elaborados de Cuero, Caucho y Plásticos</v>
      </c>
      <c r="D426" s="17">
        <v>0</v>
      </c>
      <c r="E426" s="17">
        <v>0</v>
      </c>
      <c r="F426" s="18">
        <f>([1]Egresos!E253)</f>
        <v>0</v>
      </c>
      <c r="G426" s="183">
        <f t="shared" si="2"/>
        <v>0</v>
      </c>
      <c r="H426" s="184"/>
    </row>
    <row r="427" spans="1:11" outlineLevel="1" x14ac:dyDescent="0.25">
      <c r="A427" s="3" t="str">
        <f>[2]Egresos!A256</f>
        <v>EEE.22.04.015.000.000</v>
      </c>
      <c r="B427" s="15"/>
      <c r="C427" s="16" t="str">
        <f>[2]Egresos!B256</f>
        <v>Productos Agropecuarios y Forestales</v>
      </c>
      <c r="D427" s="17">
        <v>0</v>
      </c>
      <c r="E427" s="17">
        <v>0</v>
      </c>
      <c r="F427" s="18">
        <f>([1]Egresos!E254)</f>
        <v>0</v>
      </c>
      <c r="G427" s="183">
        <f t="shared" si="2"/>
        <v>0</v>
      </c>
      <c r="H427" s="184"/>
    </row>
    <row r="428" spans="1:11" outlineLevel="1" x14ac:dyDescent="0.25">
      <c r="A428" s="3" t="str">
        <f>[2]Egresos!A257</f>
        <v>EEE.22.04.016.000.000</v>
      </c>
      <c r="B428" s="15"/>
      <c r="C428" s="16" t="str">
        <f>[2]Egresos!B257</f>
        <v>Materias Primas y Semielaboradas</v>
      </c>
      <c r="D428" s="17">
        <v>0</v>
      </c>
      <c r="E428" s="17">
        <v>0</v>
      </c>
      <c r="F428" s="18">
        <f>([1]Egresos!E255)</f>
        <v>0</v>
      </c>
      <c r="G428" s="183">
        <f t="shared" si="2"/>
        <v>0</v>
      </c>
      <c r="H428" s="184"/>
    </row>
    <row r="429" spans="1:11" outlineLevel="1" x14ac:dyDescent="0.25">
      <c r="A429" s="3" t="str">
        <f>[2]Egresos!A258</f>
        <v>EEE.22.04.999.000.000</v>
      </c>
      <c r="B429" s="15"/>
      <c r="C429" s="16" t="str">
        <f>[2]Egresos!B258</f>
        <v>Otros</v>
      </c>
      <c r="D429" s="17">
        <f>([1]Egresos!C256)</f>
        <v>0</v>
      </c>
      <c r="E429" s="17">
        <v>4883</v>
      </c>
      <c r="F429" s="18">
        <f>BALANCE!I53+BALANCE!I109+BALANCE!I159+BALANCE!I211+BALANCE!I246+BALANCE!I310</f>
        <v>989</v>
      </c>
      <c r="G429" s="183">
        <f t="shared" si="2"/>
        <v>3894</v>
      </c>
      <c r="H429" s="184"/>
      <c r="K429" s="178"/>
    </row>
    <row r="430" spans="1:11" outlineLevel="1" x14ac:dyDescent="0.25">
      <c r="A430" s="3" t="str">
        <f>[2]Egresos!A259</f>
        <v>EEE.22.05.000.000.000</v>
      </c>
      <c r="B430" s="15"/>
      <c r="C430" s="16" t="str">
        <f>[2]Egresos!B259</f>
        <v>SERVICIOS BASICOS</v>
      </c>
      <c r="D430" s="17">
        <v>46300</v>
      </c>
      <c r="E430" s="17">
        <v>43995</v>
      </c>
      <c r="F430" s="18">
        <f>F431+F432+F433+F435+F436+F437</f>
        <v>14218</v>
      </c>
      <c r="G430" s="183">
        <v>31599</v>
      </c>
      <c r="H430" s="184"/>
    </row>
    <row r="431" spans="1:11" outlineLevel="1" x14ac:dyDescent="0.25">
      <c r="A431" s="3" t="str">
        <f>[2]Egresos!A260</f>
        <v>EEE.22.05.001.000.000</v>
      </c>
      <c r="B431" s="15"/>
      <c r="C431" s="16" t="str">
        <f>[2]Egresos!B260</f>
        <v>Electricidad</v>
      </c>
      <c r="D431" s="17">
        <v>7500</v>
      </c>
      <c r="E431" s="17">
        <v>7500</v>
      </c>
      <c r="F431" s="18">
        <f>BALANCE!I54+BALANCE!I110+BALANCE!I212</f>
        <v>1763</v>
      </c>
      <c r="G431" s="183">
        <v>6073</v>
      </c>
      <c r="H431" s="184"/>
    </row>
    <row r="432" spans="1:11" outlineLevel="1" x14ac:dyDescent="0.25">
      <c r="A432" s="3" t="str">
        <f>[2]Egresos!A261</f>
        <v>EEE.22.05.002.000.000</v>
      </c>
      <c r="B432" s="15"/>
      <c r="C432" s="16" t="str">
        <f>[2]Egresos!B261</f>
        <v>Agua</v>
      </c>
      <c r="D432" s="17">
        <v>5900</v>
      </c>
      <c r="E432" s="17">
        <v>5900</v>
      </c>
      <c r="F432" s="18">
        <f>BALANCE!I55+BALANCE!I160+BALANCE!I213</f>
        <v>3107</v>
      </c>
      <c r="G432" s="183">
        <v>2932</v>
      </c>
      <c r="H432" s="184"/>
    </row>
    <row r="433" spans="1:8" outlineLevel="1" x14ac:dyDescent="0.25">
      <c r="A433" s="3" t="str">
        <f>[2]Egresos!A262</f>
        <v>EEE.22.05.003.000.000</v>
      </c>
      <c r="B433" s="15"/>
      <c r="C433" s="16" t="str">
        <f>[2]Egresos!B262</f>
        <v>Gas</v>
      </c>
      <c r="D433" s="17">
        <v>2500</v>
      </c>
      <c r="E433" s="17">
        <v>2840</v>
      </c>
      <c r="F433" s="18">
        <f>BALANCE!I56+BALANCE!I111+BALANCE!I161+BALANCE!I214</f>
        <v>1857</v>
      </c>
      <c r="G433" s="183">
        <v>983</v>
      </c>
      <c r="H433" s="184"/>
    </row>
    <row r="434" spans="1:8" outlineLevel="1" x14ac:dyDescent="0.25">
      <c r="A434" s="3" t="str">
        <f>[2]Egresos!A263</f>
        <v>EEE.22.05.004.000.000</v>
      </c>
      <c r="B434" s="15"/>
      <c r="C434" s="16" t="str">
        <f>[2]Egresos!B263</f>
        <v>Correo</v>
      </c>
      <c r="D434" s="17">
        <v>0</v>
      </c>
      <c r="E434" s="17">
        <v>0</v>
      </c>
      <c r="F434" s="18">
        <v>0</v>
      </c>
      <c r="G434" s="183">
        <v>0</v>
      </c>
      <c r="H434" s="184"/>
    </row>
    <row r="435" spans="1:8" outlineLevel="1" x14ac:dyDescent="0.25">
      <c r="A435" s="3" t="str">
        <f>[2]Egresos!A264</f>
        <v>EEE.22.05.005.000.000</v>
      </c>
      <c r="B435" s="15"/>
      <c r="C435" s="16" t="str">
        <f>[2]Egresos!B264</f>
        <v>Telefonía Fija</v>
      </c>
      <c r="D435" s="17">
        <v>9500</v>
      </c>
      <c r="E435" s="17">
        <v>2375</v>
      </c>
      <c r="F435" s="18">
        <v>0</v>
      </c>
      <c r="G435" s="183">
        <v>2375</v>
      </c>
      <c r="H435" s="184"/>
    </row>
    <row r="436" spans="1:8" outlineLevel="1" x14ac:dyDescent="0.25">
      <c r="A436" s="3" t="str">
        <f>[2]Egresos!A265</f>
        <v>EEE.22.05.006.000.000</v>
      </c>
      <c r="B436" s="15"/>
      <c r="C436" s="16" t="str">
        <f>[2]Egresos!B265</f>
        <v>Telefonía Celular</v>
      </c>
      <c r="D436" s="17">
        <v>10900</v>
      </c>
      <c r="E436" s="17">
        <v>11380</v>
      </c>
      <c r="F436" s="18">
        <f>BALANCE!I57+BALANCE!I112+BALANCE!I162+BALANCE!I215+BALANCE!I311</f>
        <v>1692</v>
      </c>
      <c r="G436" s="183">
        <v>10062</v>
      </c>
      <c r="H436" s="184"/>
    </row>
    <row r="437" spans="1:8" outlineLevel="1" x14ac:dyDescent="0.25">
      <c r="A437" s="3" t="str">
        <f>[2]Egresos!A266</f>
        <v>EEE.22.05.007.000.000</v>
      </c>
      <c r="B437" s="15"/>
      <c r="C437" s="16" t="str">
        <f>[2]Egresos!B266</f>
        <v>Acceso a Internet</v>
      </c>
      <c r="D437" s="17">
        <v>10000</v>
      </c>
      <c r="E437" s="17">
        <v>14000</v>
      </c>
      <c r="F437" s="18">
        <f>BALANCE!I58+BALANCE!I113+BALANCE!I163+BALANCE!I216+BALANCE!I312</f>
        <v>5799</v>
      </c>
      <c r="G437" s="183">
        <v>9174</v>
      </c>
      <c r="H437" s="184"/>
    </row>
    <row r="438" spans="1:8" outlineLevel="1" x14ac:dyDescent="0.25">
      <c r="A438" s="3" t="str">
        <f>[2]Egresos!A267</f>
        <v>EEE.22.05.008.000.000</v>
      </c>
      <c r="B438" s="15"/>
      <c r="C438" s="16" t="str">
        <f>[2]Egresos!B267</f>
        <v>Enlaces de Telecomunicaciones</v>
      </c>
      <c r="D438" s="17">
        <v>0</v>
      </c>
      <c r="E438" s="17">
        <v>0</v>
      </c>
      <c r="F438" s="18">
        <v>0</v>
      </c>
      <c r="G438" s="183">
        <v>0</v>
      </c>
      <c r="H438" s="184"/>
    </row>
    <row r="439" spans="1:8" outlineLevel="1" x14ac:dyDescent="0.25">
      <c r="A439" s="3" t="str">
        <f>[2]Egresos!A268</f>
        <v>EEE.22.05.999.000.000</v>
      </c>
      <c r="B439" s="15"/>
      <c r="C439" s="16" t="str">
        <f>[2]Egresos!B268</f>
        <v>Otros</v>
      </c>
      <c r="D439" s="17">
        <v>0</v>
      </c>
      <c r="E439" s="17">
        <v>0</v>
      </c>
      <c r="F439" s="18">
        <v>0</v>
      </c>
      <c r="G439" s="183">
        <v>0</v>
      </c>
      <c r="H439" s="184"/>
    </row>
    <row r="440" spans="1:8" outlineLevel="1" x14ac:dyDescent="0.25">
      <c r="A440" s="3" t="str">
        <f>[2]Egresos!A269</f>
        <v>EEE.22.06.000.000.000</v>
      </c>
      <c r="B440" s="15"/>
      <c r="C440" s="16" t="str">
        <f>[2]Egresos!B269</f>
        <v>MANTENIMIENTO Y REPARACIONES</v>
      </c>
      <c r="D440" s="17">
        <v>3900</v>
      </c>
      <c r="E440" s="17">
        <v>28273</v>
      </c>
      <c r="F440" s="18"/>
      <c r="G440" s="183">
        <v>28149</v>
      </c>
      <c r="H440" s="184"/>
    </row>
    <row r="441" spans="1:8" outlineLevel="1" x14ac:dyDescent="0.25">
      <c r="A441" s="3" t="str">
        <f>[2]Egresos!A270</f>
        <v>EEE.22.06.001.000.000</v>
      </c>
      <c r="B441" s="15"/>
      <c r="C441" s="16" t="str">
        <f>[2]Egresos!B270</f>
        <v>Mantenimiento y Reparación de Edificaciones</v>
      </c>
      <c r="D441" s="17">
        <v>0</v>
      </c>
      <c r="E441" s="17">
        <v>0</v>
      </c>
      <c r="F441" s="18"/>
      <c r="G441" s="183">
        <v>0</v>
      </c>
      <c r="H441" s="184"/>
    </row>
    <row r="442" spans="1:8" outlineLevel="1" x14ac:dyDescent="0.25">
      <c r="A442" s="3" t="str">
        <f>[2]Egresos!A271</f>
        <v>EEE.22.06.002.000.000</v>
      </c>
      <c r="B442" s="15"/>
      <c r="C442" s="16" t="str">
        <f>[2]Egresos!B271</f>
        <v>Mantenimiento y Reparación de Vehículos</v>
      </c>
      <c r="D442" s="17">
        <v>0</v>
      </c>
      <c r="E442" s="17">
        <v>0</v>
      </c>
      <c r="F442" s="18"/>
      <c r="G442" s="183">
        <v>0</v>
      </c>
      <c r="H442" s="184"/>
    </row>
    <row r="443" spans="1:8" outlineLevel="1" x14ac:dyDescent="0.25">
      <c r="A443" s="3" t="str">
        <f>[2]Egresos!A272</f>
        <v>EEE.22.06.003.000.000</v>
      </c>
      <c r="B443" s="15"/>
      <c r="C443" s="16" t="str">
        <f>[2]Egresos!B272</f>
        <v>Mantenimiento y Reparación Mobiliarios y Otros</v>
      </c>
      <c r="D443" s="17">
        <v>0</v>
      </c>
      <c r="E443" s="17">
        <v>0</v>
      </c>
      <c r="F443" s="18"/>
      <c r="G443" s="183">
        <v>0</v>
      </c>
      <c r="H443" s="184"/>
    </row>
    <row r="444" spans="1:8" outlineLevel="1" x14ac:dyDescent="0.25">
      <c r="A444" s="3" t="str">
        <f>[2]Egresos!A273</f>
        <v>EEE.22.06.004.000.000</v>
      </c>
      <c r="B444" s="15"/>
      <c r="C444" s="16" t="str">
        <f>[2]Egresos!B273</f>
        <v>Mantenimiento y Reparación de Máquinas y Equipos de Oficina</v>
      </c>
      <c r="D444" s="17">
        <v>500</v>
      </c>
      <c r="E444" s="17">
        <v>0</v>
      </c>
      <c r="F444" s="18"/>
      <c r="G444" s="183">
        <v>0</v>
      </c>
      <c r="H444" s="184"/>
    </row>
    <row r="445" spans="1:8" outlineLevel="1" x14ac:dyDescent="0.25">
      <c r="A445" s="3" t="str">
        <f>[2]Egresos!A274</f>
        <v>EEE.22.06.005.000.000</v>
      </c>
      <c r="B445" s="15"/>
      <c r="C445" s="16" t="str">
        <f>[2]Egresos!B274</f>
        <v>Mantenimiento y Reparación Maquinaria y Equipos de Producción</v>
      </c>
      <c r="D445" s="17">
        <v>0</v>
      </c>
      <c r="E445" s="17">
        <v>0</v>
      </c>
      <c r="F445" s="18"/>
      <c r="G445" s="183">
        <v>0</v>
      </c>
      <c r="H445" s="184"/>
    </row>
    <row r="446" spans="1:8" outlineLevel="1" x14ac:dyDescent="0.25">
      <c r="A446" s="3" t="str">
        <f>[2]Egresos!A275</f>
        <v>EEE.22.06.006.000.000</v>
      </c>
      <c r="B446" s="15"/>
      <c r="C446" s="16" t="str">
        <f>[2]Egresos!B275</f>
        <v>Mantenimiento y Reparación de Otras Maquinarias y Equipos</v>
      </c>
      <c r="D446" s="17">
        <v>1500</v>
      </c>
      <c r="E446" s="17">
        <v>500</v>
      </c>
      <c r="F446" s="18"/>
      <c r="G446" s="183">
        <v>376</v>
      </c>
      <c r="H446" s="184"/>
    </row>
    <row r="447" spans="1:8" outlineLevel="1" x14ac:dyDescent="0.25">
      <c r="A447" s="3" t="str">
        <f>[2]Egresos!A276</f>
        <v>EEE.22.06.007.000.000</v>
      </c>
      <c r="B447" s="15"/>
      <c r="C447" s="16" t="str">
        <f>[2]Egresos!B276</f>
        <v>Mantenimiento y Reparación de Equipos Informáticos</v>
      </c>
      <c r="D447" s="17">
        <v>1000</v>
      </c>
      <c r="E447" s="17">
        <v>0</v>
      </c>
      <c r="F447" s="18">
        <v>0</v>
      </c>
      <c r="G447" s="183">
        <v>0</v>
      </c>
      <c r="H447" s="184"/>
    </row>
    <row r="448" spans="1:8" outlineLevel="1" x14ac:dyDescent="0.25">
      <c r="A448" s="3" t="str">
        <f>[2]Egresos!A277</f>
        <v>EEE.22.06.999.000.000</v>
      </c>
      <c r="B448" s="15"/>
      <c r="C448" s="16" t="str">
        <f>[2]Egresos!B277</f>
        <v>Otros</v>
      </c>
      <c r="D448" s="17">
        <v>900</v>
      </c>
      <c r="E448" s="17">
        <v>27773</v>
      </c>
      <c r="F448" s="18">
        <v>0</v>
      </c>
      <c r="G448" s="183">
        <v>27773</v>
      </c>
      <c r="H448" s="184"/>
    </row>
    <row r="449" spans="1:8" outlineLevel="1" x14ac:dyDescent="0.25">
      <c r="A449" s="3" t="str">
        <f>[2]Egresos!A278</f>
        <v>EEE.22.07.000.000.000</v>
      </c>
      <c r="B449" s="15"/>
      <c r="C449" s="16" t="str">
        <f>[2]Egresos!B278</f>
        <v>PUBLICIDAD Y DIFUSION</v>
      </c>
      <c r="D449" s="17">
        <v>6500</v>
      </c>
      <c r="E449" s="17">
        <v>0</v>
      </c>
      <c r="F449" s="18">
        <v>0</v>
      </c>
      <c r="G449" s="183">
        <v>0</v>
      </c>
      <c r="H449" s="184"/>
    </row>
    <row r="450" spans="1:8" outlineLevel="1" x14ac:dyDescent="0.25">
      <c r="A450" s="3" t="str">
        <f>[2]Egresos!A279</f>
        <v>EEE.22.07.001.000.000</v>
      </c>
      <c r="B450" s="15"/>
      <c r="C450" s="16" t="str">
        <f>[2]Egresos!B279</f>
        <v>Servicios de Publicidad</v>
      </c>
      <c r="D450" s="17">
        <v>2000</v>
      </c>
      <c r="E450" s="17">
        <v>0</v>
      </c>
      <c r="F450" s="18">
        <v>0</v>
      </c>
      <c r="G450" s="183">
        <v>0</v>
      </c>
      <c r="H450" s="184"/>
    </row>
    <row r="451" spans="1:8" outlineLevel="1" x14ac:dyDescent="0.25">
      <c r="A451" s="3" t="str">
        <f>[2]Egresos!A280</f>
        <v>EEE.22.07.002.000.000</v>
      </c>
      <c r="B451" s="15"/>
      <c r="C451" s="16" t="str">
        <f>[2]Egresos!B280</f>
        <v>Servicios de Impresión</v>
      </c>
      <c r="D451" s="17">
        <v>2000</v>
      </c>
      <c r="E451" s="17">
        <v>0</v>
      </c>
      <c r="F451" s="18">
        <v>0</v>
      </c>
      <c r="G451" s="183">
        <v>0</v>
      </c>
      <c r="H451" s="184"/>
    </row>
    <row r="452" spans="1:8" outlineLevel="1" x14ac:dyDescent="0.25">
      <c r="A452" s="3" t="str">
        <f>[2]Egresos!A281</f>
        <v>EEE.22.07.003.000.000</v>
      </c>
      <c r="B452" s="15"/>
      <c r="C452" s="16" t="str">
        <f>[2]Egresos!B281</f>
        <v>Servicios de Encuadernación y Empaste</v>
      </c>
      <c r="D452" s="17">
        <v>2500</v>
      </c>
      <c r="E452" s="17">
        <v>0</v>
      </c>
      <c r="F452" s="18">
        <v>0</v>
      </c>
      <c r="G452" s="183">
        <v>0</v>
      </c>
      <c r="H452" s="184"/>
    </row>
    <row r="453" spans="1:8" outlineLevel="1" x14ac:dyDescent="0.25">
      <c r="A453" s="3" t="str">
        <f>[2]Egresos!A282</f>
        <v>EEE.22.07.999.000.000</v>
      </c>
      <c r="B453" s="15"/>
      <c r="C453" s="16" t="str">
        <f>[2]Egresos!B282</f>
        <v>Otros</v>
      </c>
      <c r="D453" s="17">
        <v>0</v>
      </c>
      <c r="E453" s="17">
        <v>0</v>
      </c>
      <c r="F453" s="18">
        <v>0</v>
      </c>
      <c r="G453" s="183">
        <v>0</v>
      </c>
      <c r="H453" s="184"/>
    </row>
    <row r="454" spans="1:8" outlineLevel="1" x14ac:dyDescent="0.25">
      <c r="A454" s="3" t="str">
        <f>[2]Egresos!A283</f>
        <v>EEE.22.08.000.000.000</v>
      </c>
      <c r="B454" s="15"/>
      <c r="C454" s="16" t="str">
        <f>[2]Egresos!B283</f>
        <v>SERVICIOS GENERALES</v>
      </c>
      <c r="D454" s="17">
        <v>12162</v>
      </c>
      <c r="E454" s="17">
        <v>37494</v>
      </c>
      <c r="F454" s="18">
        <f>F461+F465+F466</f>
        <v>4930</v>
      </c>
      <c r="G454" s="183">
        <v>32345</v>
      </c>
      <c r="H454" s="184"/>
    </row>
    <row r="455" spans="1:8" outlineLevel="1" x14ac:dyDescent="0.25">
      <c r="A455" s="3" t="str">
        <f>[2]Egresos!A284</f>
        <v>EEE.22.08.001.000.000</v>
      </c>
      <c r="B455" s="15"/>
      <c r="C455" s="16" t="str">
        <f>[2]Egresos!B284</f>
        <v>Servicios de Aseo</v>
      </c>
      <c r="D455" s="17">
        <v>0</v>
      </c>
      <c r="E455" s="17">
        <v>0</v>
      </c>
      <c r="F455" s="18">
        <v>0</v>
      </c>
      <c r="G455" s="183">
        <v>0</v>
      </c>
      <c r="H455" s="184"/>
    </row>
    <row r="456" spans="1:8" outlineLevel="1" x14ac:dyDescent="0.25">
      <c r="A456" s="3" t="str">
        <f>[2]Egresos!A285</f>
        <v>EEE.22.08.002.000.000</v>
      </c>
      <c r="B456" s="15"/>
      <c r="C456" s="16" t="str">
        <f>[2]Egresos!B285</f>
        <v>Servicios de Vigilancia</v>
      </c>
      <c r="D456" s="17">
        <v>0</v>
      </c>
      <c r="E456" s="17">
        <v>0</v>
      </c>
      <c r="F456" s="18">
        <v>0</v>
      </c>
      <c r="G456" s="183">
        <v>0</v>
      </c>
      <c r="H456" s="184"/>
    </row>
    <row r="457" spans="1:8" outlineLevel="1" x14ac:dyDescent="0.25">
      <c r="A457" s="3" t="str">
        <f>[2]Egresos!A286</f>
        <v>EEE.22.08.003.000.000</v>
      </c>
      <c r="B457" s="15"/>
      <c r="C457" s="16" t="str">
        <f>[2]Egresos!B286</f>
        <v>Servicios de Mantención de Jardines</v>
      </c>
      <c r="D457" s="17">
        <v>0</v>
      </c>
      <c r="E457" s="17">
        <v>0</v>
      </c>
      <c r="F457" s="18">
        <v>0</v>
      </c>
      <c r="G457" s="183">
        <v>0</v>
      </c>
      <c r="H457" s="184"/>
    </row>
    <row r="458" spans="1:8" outlineLevel="1" x14ac:dyDescent="0.25">
      <c r="A458" s="3" t="str">
        <f>[2]Egresos!A287</f>
        <v>EEE.22.08.004.000.000</v>
      </c>
      <c r="B458" s="15"/>
      <c r="C458" s="16" t="str">
        <f>[2]Egresos!B287</f>
        <v>Servicios de Mantención de Alumbrado Público</v>
      </c>
      <c r="D458" s="17">
        <v>0</v>
      </c>
      <c r="E458" s="17">
        <v>0</v>
      </c>
      <c r="F458" s="18">
        <v>0</v>
      </c>
      <c r="G458" s="183">
        <v>0</v>
      </c>
      <c r="H458" s="184"/>
    </row>
    <row r="459" spans="1:8" outlineLevel="1" x14ac:dyDescent="0.25">
      <c r="A459" s="3" t="str">
        <f>[2]Egresos!A288</f>
        <v>EEE.22.08.005.000.000</v>
      </c>
      <c r="B459" s="15"/>
      <c r="C459" s="16" t="str">
        <f>[2]Egresos!B288</f>
        <v>Servicios de Mantención de Semáforos</v>
      </c>
      <c r="D459" s="17">
        <v>0</v>
      </c>
      <c r="E459" s="17">
        <v>0</v>
      </c>
      <c r="F459" s="18">
        <v>0</v>
      </c>
      <c r="G459" s="183">
        <v>0</v>
      </c>
      <c r="H459" s="184"/>
    </row>
    <row r="460" spans="1:8" outlineLevel="1" x14ac:dyDescent="0.25">
      <c r="A460" s="3" t="str">
        <f>[2]Egresos!A289</f>
        <v>EEE.22.08.006.000.000</v>
      </c>
      <c r="B460" s="15"/>
      <c r="C460" s="16" t="str">
        <f>[2]Egresos!B289</f>
        <v>Servicios de Mantención de Señalizac. de Tránsito</v>
      </c>
      <c r="D460" s="17">
        <v>0</v>
      </c>
      <c r="E460" s="17">
        <v>0</v>
      </c>
      <c r="F460" s="18">
        <v>0</v>
      </c>
      <c r="G460" s="183">
        <v>0</v>
      </c>
      <c r="H460" s="184"/>
    </row>
    <row r="461" spans="1:8" outlineLevel="1" x14ac:dyDescent="0.25">
      <c r="A461" s="3" t="str">
        <f>[2]Egresos!A290</f>
        <v>EEE.22.08.007.000.000</v>
      </c>
      <c r="B461" s="15"/>
      <c r="C461" s="16" t="str">
        <f>[2]Egresos!B290</f>
        <v>Pasajes, Fletes y Bodegajes</v>
      </c>
      <c r="D461" s="17">
        <v>1050</v>
      </c>
      <c r="E461" s="17">
        <v>10177</v>
      </c>
      <c r="F461" s="18">
        <f>BALANCE!I59+BALANCE!I114+BALANCE!I164+BALANCE!I217+BALANCE!I247+BALANCE!I275</f>
        <v>4266</v>
      </c>
      <c r="G461" s="183">
        <v>6338</v>
      </c>
      <c r="H461" s="184"/>
    </row>
    <row r="462" spans="1:8" outlineLevel="1" x14ac:dyDescent="0.25">
      <c r="A462" s="3" t="str">
        <f>[2]Egresos!A291</f>
        <v>EEE.22.08.008.000.000</v>
      </c>
      <c r="B462" s="15"/>
      <c r="C462" s="16" t="str">
        <f>[2]Egresos!B291</f>
        <v>Salas Cunas y/o Jardines Infantiles</v>
      </c>
      <c r="D462" s="17">
        <v>4000</v>
      </c>
      <c r="E462" s="17">
        <v>0</v>
      </c>
      <c r="F462" s="18">
        <v>0</v>
      </c>
      <c r="G462" s="183">
        <v>0</v>
      </c>
      <c r="H462" s="184"/>
    </row>
    <row r="463" spans="1:8" outlineLevel="1" x14ac:dyDescent="0.25">
      <c r="A463" s="3" t="str">
        <f>[2]Egresos!A292</f>
        <v>EEE.22.08.009.000.000</v>
      </c>
      <c r="B463" s="15"/>
      <c r="C463" s="16" t="str">
        <f>[2]Egresos!B292</f>
        <v>Servicios de Pago y Cobranza</v>
      </c>
      <c r="D463" s="17">
        <v>0</v>
      </c>
      <c r="E463" s="17">
        <v>0</v>
      </c>
      <c r="F463" s="18">
        <v>0</v>
      </c>
      <c r="G463" s="183">
        <v>0</v>
      </c>
      <c r="H463" s="184"/>
    </row>
    <row r="464" spans="1:8" outlineLevel="1" x14ac:dyDescent="0.25">
      <c r="A464" s="3" t="str">
        <f>[2]Egresos!A293</f>
        <v>EEE.22.08.010.000.000</v>
      </c>
      <c r="B464" s="15"/>
      <c r="C464" s="16" t="str">
        <f>[2]Egresos!B293</f>
        <v>Servicios de Suscripción y Similares</v>
      </c>
      <c r="D464" s="17">
        <v>0</v>
      </c>
      <c r="E464" s="17">
        <v>0</v>
      </c>
      <c r="F464" s="18">
        <v>0</v>
      </c>
      <c r="G464" s="183">
        <v>0</v>
      </c>
      <c r="H464" s="184"/>
    </row>
    <row r="465" spans="1:11" outlineLevel="1" x14ac:dyDescent="0.25">
      <c r="A465" s="3" t="str">
        <f>[2]Egresos!A294</f>
        <v>EEE.22.08.011.000.000</v>
      </c>
      <c r="B465" s="15"/>
      <c r="C465" s="16" t="str">
        <f>[2]Egresos!B294</f>
        <v>Servicios de Producción y Desarrollo de Eventos</v>
      </c>
      <c r="D465" s="17">
        <v>6000</v>
      </c>
      <c r="E465" s="17">
        <v>11995</v>
      </c>
      <c r="F465" s="18"/>
      <c r="G465" s="183">
        <v>11334</v>
      </c>
      <c r="H465" s="184"/>
    </row>
    <row r="466" spans="1:11" outlineLevel="1" x14ac:dyDescent="0.25">
      <c r="A466" s="3" t="str">
        <f>[2]Egresos!A295</f>
        <v>EEE.22.08.999.000.000</v>
      </c>
      <c r="B466" s="15"/>
      <c r="C466" s="16" t="str">
        <f>[2]Egresos!B295</f>
        <v>Otros</v>
      </c>
      <c r="D466" s="17">
        <v>1112</v>
      </c>
      <c r="E466" s="17">
        <v>15322</v>
      </c>
      <c r="F466" s="18">
        <f>BALANCE!I60+BALANCE!I115+BALANCE!I165+BALANCE!I218+BALANCE!I313</f>
        <v>664</v>
      </c>
      <c r="G466" s="183">
        <v>14673</v>
      </c>
      <c r="H466" s="184"/>
    </row>
    <row r="467" spans="1:11" outlineLevel="1" x14ac:dyDescent="0.25">
      <c r="A467" s="3" t="str">
        <f>[2]Egresos!A296</f>
        <v>EEE.22.09.000.000.000</v>
      </c>
      <c r="B467" s="15"/>
      <c r="C467" s="16" t="str">
        <f>[2]Egresos!B296</f>
        <v>ARRIENDOS</v>
      </c>
      <c r="D467" s="17">
        <v>15200</v>
      </c>
      <c r="E467" s="17">
        <v>17700</v>
      </c>
      <c r="F467" s="18">
        <v>10840</v>
      </c>
      <c r="G467" s="183">
        <v>6860</v>
      </c>
      <c r="H467" s="184"/>
    </row>
    <row r="468" spans="1:11" outlineLevel="1" x14ac:dyDescent="0.25">
      <c r="A468" s="3" t="str">
        <f>[2]Egresos!A297</f>
        <v>EEE.22.09.001.000.000</v>
      </c>
      <c r="B468" s="15"/>
      <c r="C468" s="16" t="str">
        <f>[2]Egresos!B297</f>
        <v>Arriendo de Terrenos</v>
      </c>
      <c r="D468" s="17">
        <v>0</v>
      </c>
      <c r="E468" s="17">
        <v>0</v>
      </c>
      <c r="F468" s="18">
        <v>0</v>
      </c>
      <c r="G468" s="183">
        <v>0</v>
      </c>
      <c r="H468" s="184"/>
    </row>
    <row r="469" spans="1:11" outlineLevel="1" x14ac:dyDescent="0.25">
      <c r="A469" s="3" t="str">
        <f>[2]Egresos!A298</f>
        <v>EEE.22.09.002.000.000</v>
      </c>
      <c r="B469" s="15"/>
      <c r="C469" s="16" t="str">
        <f>[2]Egresos!B298</f>
        <v>Arriendo de Edificios</v>
      </c>
      <c r="D469" s="17">
        <v>10200</v>
      </c>
      <c r="E469" s="17">
        <v>10200</v>
      </c>
      <c r="F469" s="18">
        <f>BALANCE!I61</f>
        <v>9350</v>
      </c>
      <c r="G469" s="183">
        <v>2550</v>
      </c>
      <c r="H469" s="184"/>
    </row>
    <row r="470" spans="1:11" outlineLevel="1" x14ac:dyDescent="0.25">
      <c r="A470" s="3" t="str">
        <f>[2]Egresos!A299</f>
        <v>EEE.22.09.003.000.000</v>
      </c>
      <c r="B470" s="15"/>
      <c r="C470" s="16" t="str">
        <f>[2]Egresos!B299</f>
        <v>Arriendo de Vehículos</v>
      </c>
      <c r="D470" s="17">
        <v>0</v>
      </c>
      <c r="E470" s="17">
        <v>0</v>
      </c>
      <c r="F470" s="18">
        <v>0</v>
      </c>
      <c r="G470" s="183">
        <v>0</v>
      </c>
      <c r="H470" s="184"/>
    </row>
    <row r="471" spans="1:11" outlineLevel="1" x14ac:dyDescent="0.25">
      <c r="A471" s="3" t="str">
        <f>[2]Egresos!A300</f>
        <v>EEE.22.09.004.000.000</v>
      </c>
      <c r="B471" s="15"/>
      <c r="C471" s="16" t="str">
        <f>[2]Egresos!B300</f>
        <v>Arriendo de Mobiliario y Otros</v>
      </c>
      <c r="D471" s="17">
        <v>0</v>
      </c>
      <c r="E471" s="17">
        <v>0</v>
      </c>
      <c r="F471" s="18">
        <v>0</v>
      </c>
      <c r="G471" s="183">
        <v>0</v>
      </c>
      <c r="H471" s="184"/>
    </row>
    <row r="472" spans="1:11" outlineLevel="1" x14ac:dyDescent="0.25">
      <c r="A472" s="3" t="str">
        <f>[2]Egresos!A301</f>
        <v>EEE.22.09.005.000.000</v>
      </c>
      <c r="B472" s="15"/>
      <c r="C472" s="16" t="str">
        <f>[2]Egresos!B301</f>
        <v>Arriendo de Máquinas y Equipos</v>
      </c>
      <c r="D472" s="17">
        <v>0</v>
      </c>
      <c r="E472" s="17">
        <v>0</v>
      </c>
      <c r="F472" s="18">
        <v>0</v>
      </c>
      <c r="G472" s="183">
        <v>0</v>
      </c>
      <c r="H472" s="184"/>
    </row>
    <row r="473" spans="1:11" outlineLevel="1" x14ac:dyDescent="0.25">
      <c r="A473" s="3" t="str">
        <f>[2]Egresos!A302</f>
        <v>EEE.22.09.006.000.000</v>
      </c>
      <c r="B473" s="15"/>
      <c r="C473" s="16" t="str">
        <f>[2]Egresos!B302</f>
        <v>Arriendo de Equipos Informáticos</v>
      </c>
      <c r="D473" s="17">
        <v>5000</v>
      </c>
      <c r="E473" s="17">
        <v>7500</v>
      </c>
      <c r="F473" s="18">
        <f>BALANCE!I62+BALANCE!I116+BALANCE!I166+BALANCE!I219</f>
        <v>3374</v>
      </c>
      <c r="G473" s="183">
        <v>4310</v>
      </c>
      <c r="H473" s="184"/>
    </row>
    <row r="474" spans="1:11" outlineLevel="1" x14ac:dyDescent="0.25">
      <c r="A474" s="3" t="str">
        <f>[2]Egresos!A303</f>
        <v>EEE.22.09.999.000.000</v>
      </c>
      <c r="B474" s="15"/>
      <c r="C474" s="16" t="str">
        <f>[2]Egresos!B303</f>
        <v>Otros</v>
      </c>
      <c r="D474" s="17">
        <v>0</v>
      </c>
      <c r="E474" s="17">
        <v>0</v>
      </c>
      <c r="F474" s="18">
        <v>0</v>
      </c>
      <c r="G474" s="183">
        <v>0</v>
      </c>
      <c r="H474" s="184"/>
      <c r="K474" s="165"/>
    </row>
    <row r="475" spans="1:11" outlineLevel="1" x14ac:dyDescent="0.25">
      <c r="A475" s="3" t="str">
        <f>[2]Egresos!A304</f>
        <v>EEE.22.10.000.000.000</v>
      </c>
      <c r="B475" s="15"/>
      <c r="C475" s="16" t="str">
        <f>[2]Egresos!B304</f>
        <v>SERVICIOS FINANCIEROS Y DE SEGUROS</v>
      </c>
      <c r="D475" s="17">
        <v>0</v>
      </c>
      <c r="E475" s="17">
        <v>300</v>
      </c>
      <c r="F475" s="18">
        <f>F479</f>
        <v>181</v>
      </c>
      <c r="G475" s="183">
        <v>123</v>
      </c>
      <c r="H475" s="184"/>
    </row>
    <row r="476" spans="1:11" outlineLevel="1" x14ac:dyDescent="0.25">
      <c r="A476" s="3" t="str">
        <f>[2]Egresos!A305</f>
        <v>EEE.22.10.001.000.000</v>
      </c>
      <c r="B476" s="15"/>
      <c r="C476" s="16" t="str">
        <f>[2]Egresos!B305</f>
        <v>Gastos Financ. por Compra y Venta de Títulos y Valores</v>
      </c>
      <c r="D476" s="17">
        <v>0</v>
      </c>
      <c r="E476" s="17">
        <v>0</v>
      </c>
      <c r="F476" s="18">
        <v>0</v>
      </c>
      <c r="G476" s="183">
        <v>0</v>
      </c>
      <c r="H476" s="184"/>
    </row>
    <row r="477" spans="1:11" outlineLevel="1" x14ac:dyDescent="0.25">
      <c r="A477" s="3" t="str">
        <f>[2]Egresos!A306</f>
        <v>EEE.22.10.002.000.000</v>
      </c>
      <c r="B477" s="15"/>
      <c r="C477" s="16" t="str">
        <f>[2]Egresos!B306</f>
        <v>Primas y Gastos de Seguros</v>
      </c>
      <c r="D477" s="17">
        <v>0</v>
      </c>
      <c r="E477" s="17">
        <v>0</v>
      </c>
      <c r="F477" s="18">
        <v>0</v>
      </c>
      <c r="G477" s="183">
        <v>0</v>
      </c>
      <c r="H477" s="184"/>
    </row>
    <row r="478" spans="1:11" outlineLevel="1" x14ac:dyDescent="0.25">
      <c r="A478" s="3" t="str">
        <f>[2]Egresos!A307</f>
        <v>EEE.22.10.003.000.000</v>
      </c>
      <c r="B478" s="15"/>
      <c r="C478" s="16" t="str">
        <f>[2]Egresos!B307</f>
        <v>Servicios de Giros y Remesas</v>
      </c>
      <c r="D478" s="17">
        <v>0</v>
      </c>
      <c r="E478" s="17">
        <v>0</v>
      </c>
      <c r="F478" s="18">
        <v>0</v>
      </c>
      <c r="G478" s="183">
        <v>0</v>
      </c>
      <c r="H478" s="184"/>
    </row>
    <row r="479" spans="1:11" outlineLevel="1" x14ac:dyDescent="0.25">
      <c r="A479" s="3" t="str">
        <f>[2]Egresos!A308</f>
        <v>EEE.22.10.004.000.000</v>
      </c>
      <c r="B479" s="15"/>
      <c r="C479" s="16" t="str">
        <f>[2]Egresos!B308</f>
        <v>Gastos Bancarios</v>
      </c>
      <c r="D479" s="17">
        <v>0</v>
      </c>
      <c r="E479" s="17">
        <v>300</v>
      </c>
      <c r="F479" s="18">
        <f>BALANCE!I63+BALANCE!I248</f>
        <v>181</v>
      </c>
      <c r="G479" s="183">
        <v>123</v>
      </c>
      <c r="H479" s="184"/>
    </row>
    <row r="480" spans="1:11" outlineLevel="1" x14ac:dyDescent="0.25">
      <c r="A480" s="3" t="str">
        <f>[2]Egresos!A309</f>
        <v>EEE.22.10.999.000.000</v>
      </c>
      <c r="B480" s="15"/>
      <c r="C480" s="16" t="str">
        <f>[2]Egresos!B309</f>
        <v>Otros</v>
      </c>
      <c r="D480" s="17">
        <v>0</v>
      </c>
      <c r="E480" s="17">
        <v>0</v>
      </c>
      <c r="F480" s="18">
        <v>0</v>
      </c>
      <c r="G480" s="183">
        <v>0</v>
      </c>
      <c r="H480" s="184"/>
    </row>
    <row r="481" spans="1:8" outlineLevel="1" x14ac:dyDescent="0.25">
      <c r="A481" s="3" t="str">
        <f>[2]Egresos!A310</f>
        <v>EEE.22.11.000.000.000</v>
      </c>
      <c r="B481" s="15"/>
      <c r="C481" s="16" t="str">
        <f>[2]Egresos!B310</f>
        <v>SERVICIOS TECNICOS Y PROFESIONALES</v>
      </c>
      <c r="D481" s="17">
        <v>8000</v>
      </c>
      <c r="E481" s="17">
        <v>9032</v>
      </c>
      <c r="F481" s="18">
        <v>0</v>
      </c>
      <c r="G481" s="183">
        <v>9032</v>
      </c>
      <c r="H481" s="184"/>
    </row>
    <row r="482" spans="1:8" outlineLevel="1" x14ac:dyDescent="0.25">
      <c r="A482" s="3" t="str">
        <f>[2]Egresos!A311</f>
        <v>EEE.22.11.001.000.000</v>
      </c>
      <c r="B482" s="15"/>
      <c r="C482" s="16" t="str">
        <f>[2]Egresos!B311</f>
        <v>Estudios e Investigaciones</v>
      </c>
      <c r="D482" s="17">
        <v>0</v>
      </c>
      <c r="E482" s="17">
        <v>0</v>
      </c>
      <c r="F482" s="18">
        <v>0</v>
      </c>
      <c r="G482" s="183">
        <v>0</v>
      </c>
      <c r="H482" s="184"/>
    </row>
    <row r="483" spans="1:8" outlineLevel="1" x14ac:dyDescent="0.25">
      <c r="A483" s="3" t="str">
        <f>[2]Egresos!A312</f>
        <v>EEE.22.11.002.000.000</v>
      </c>
      <c r="B483" s="15"/>
      <c r="C483" s="16" t="str">
        <f>[2]Egresos!B312</f>
        <v>Cursos de Capacitación</v>
      </c>
      <c r="D483" s="17">
        <v>8000</v>
      </c>
      <c r="E483" s="17">
        <v>9032</v>
      </c>
      <c r="F483" s="18">
        <v>0</v>
      </c>
      <c r="G483" s="183">
        <v>9032</v>
      </c>
      <c r="H483" s="184"/>
    </row>
    <row r="484" spans="1:8" outlineLevel="1" x14ac:dyDescent="0.25">
      <c r="A484" s="3" t="str">
        <f>[2]Egresos!A313</f>
        <v>EEE.22.11.003.000.000</v>
      </c>
      <c r="B484" s="15"/>
      <c r="C484" s="16" t="str">
        <f>[2]Egresos!B313</f>
        <v>Servicios Informáticos</v>
      </c>
      <c r="D484" s="17">
        <v>0</v>
      </c>
      <c r="E484" s="17">
        <v>0</v>
      </c>
      <c r="F484" s="18">
        <v>0</v>
      </c>
      <c r="G484" s="183">
        <v>0</v>
      </c>
      <c r="H484" s="184"/>
    </row>
    <row r="485" spans="1:8" outlineLevel="1" x14ac:dyDescent="0.25">
      <c r="A485" s="3" t="str">
        <f>[2]Egresos!A314</f>
        <v>EEE.22.11.999.000.000</v>
      </c>
      <c r="B485" s="15"/>
      <c r="C485" s="16" t="str">
        <f>[2]Egresos!B314</f>
        <v>Otros</v>
      </c>
      <c r="D485" s="17">
        <v>0</v>
      </c>
      <c r="E485" s="17">
        <v>0</v>
      </c>
      <c r="F485" s="18">
        <v>0</v>
      </c>
      <c r="G485" s="183">
        <v>0</v>
      </c>
      <c r="H485" s="184"/>
    </row>
    <row r="486" spans="1:8" outlineLevel="1" x14ac:dyDescent="0.25">
      <c r="A486" s="3" t="str">
        <f>[2]Egresos!A315</f>
        <v>EEE.22.12.000.000.000</v>
      </c>
      <c r="B486" s="15"/>
      <c r="C486" s="16" t="str">
        <f>[2]Egresos!B315</f>
        <v>OTROS GASTOS EN BIENES Y SERVICIOS DE CONSUMO</v>
      </c>
      <c r="D486" s="17">
        <v>18660</v>
      </c>
      <c r="E486" s="17">
        <v>18650</v>
      </c>
      <c r="F486" s="18">
        <v>2783</v>
      </c>
      <c r="G486" s="183">
        <v>15867</v>
      </c>
      <c r="H486" s="184"/>
    </row>
    <row r="487" spans="1:8" outlineLevel="1" x14ac:dyDescent="0.25">
      <c r="A487" s="3" t="str">
        <f>[2]Egresos!A316</f>
        <v>EEE.22.12.002.000.000</v>
      </c>
      <c r="B487" s="15"/>
      <c r="C487" s="16" t="str">
        <f>[2]Egresos!B316</f>
        <v>Gastos Menores</v>
      </c>
      <c r="D487" s="17">
        <v>18660</v>
      </c>
      <c r="E487" s="17">
        <v>18650</v>
      </c>
      <c r="F487" s="18">
        <f>BALANCE!I64+BALANCE!I117+BALANCE!I167+BALANCE!I220+BALANCE!I249+BALANCE!I251+BALANCE!I314</f>
        <v>8684</v>
      </c>
      <c r="G487" s="183">
        <v>15867</v>
      </c>
      <c r="H487" s="184"/>
    </row>
    <row r="488" spans="1:8" outlineLevel="1" x14ac:dyDescent="0.25">
      <c r="A488" s="3" t="str">
        <f>[2]Egresos!A317</f>
        <v>EEE.22.12.003.000.000</v>
      </c>
      <c r="B488" s="15"/>
      <c r="C488" s="16" t="str">
        <f>[2]Egresos!B317</f>
        <v>Gastos de Representación, Protocolo y Ceremonial</v>
      </c>
      <c r="D488" s="17">
        <v>0</v>
      </c>
      <c r="E488" s="17">
        <v>0</v>
      </c>
      <c r="F488" s="18">
        <v>0</v>
      </c>
      <c r="G488" s="183">
        <v>0</v>
      </c>
      <c r="H488" s="184"/>
    </row>
    <row r="489" spans="1:8" outlineLevel="1" x14ac:dyDescent="0.25">
      <c r="A489" s="3" t="str">
        <f>[2]Egresos!A318</f>
        <v>EEE.22.12.004.000.000</v>
      </c>
      <c r="B489" s="15"/>
      <c r="C489" s="16" t="str">
        <f>[2]Egresos!B318</f>
        <v>Intereses, Multas y Recargos</v>
      </c>
      <c r="D489" s="17">
        <v>0</v>
      </c>
      <c r="E489" s="17">
        <v>0</v>
      </c>
      <c r="F489" s="18">
        <v>0</v>
      </c>
      <c r="G489" s="183">
        <v>0</v>
      </c>
      <c r="H489" s="184"/>
    </row>
    <row r="490" spans="1:8" outlineLevel="1" x14ac:dyDescent="0.25">
      <c r="A490" s="3" t="str">
        <f>[2]Egresos!A319</f>
        <v>EEE.22.12.005.000.000</v>
      </c>
      <c r="B490" s="15"/>
      <c r="C490" s="16" t="str">
        <f>[2]Egresos!B319</f>
        <v>Derechos y Tasas</v>
      </c>
      <c r="D490" s="17">
        <v>0</v>
      </c>
      <c r="E490" s="17">
        <v>0</v>
      </c>
      <c r="F490" s="18">
        <v>0</v>
      </c>
      <c r="G490" s="183">
        <v>0</v>
      </c>
      <c r="H490" s="184"/>
    </row>
    <row r="491" spans="1:8" x14ac:dyDescent="0.25">
      <c r="A491" s="3" t="str">
        <f>[2]Egresos!A320</f>
        <v>EEE.22.12.006.000.000</v>
      </c>
      <c r="B491" s="15"/>
      <c r="C491" s="16" t="str">
        <f>[2]Egresos!B320</f>
        <v>Contribuciones</v>
      </c>
      <c r="D491" s="17">
        <v>0</v>
      </c>
      <c r="E491" s="17">
        <v>0</v>
      </c>
      <c r="F491" s="18">
        <v>0</v>
      </c>
      <c r="G491" s="183">
        <v>0</v>
      </c>
      <c r="H491" s="184"/>
    </row>
    <row r="492" spans="1:8" outlineLevel="1" x14ac:dyDescent="0.25">
      <c r="A492" s="3" t="str">
        <f>[2]Egresos!A321</f>
        <v>EEE.22.12.999.000.000</v>
      </c>
      <c r="B492" s="15"/>
      <c r="C492" s="16" t="str">
        <f>[2]Egresos!B321</f>
        <v>Otros</v>
      </c>
      <c r="D492" s="17">
        <v>0</v>
      </c>
      <c r="E492" s="17">
        <v>0</v>
      </c>
      <c r="F492" s="18">
        <v>0</v>
      </c>
      <c r="G492" s="183">
        <v>0</v>
      </c>
      <c r="H492" s="184"/>
    </row>
    <row r="493" spans="1:8" outlineLevel="1" x14ac:dyDescent="0.25">
      <c r="A493" s="3" t="str">
        <f>[2]Egresos!A322</f>
        <v>EEE.23.00.000.000.000</v>
      </c>
      <c r="B493" s="15"/>
      <c r="C493" s="16" t="str">
        <f>[2]Egresos!B322</f>
        <v>CxP PRESTACIONES DE SEGURIDAD SOCIAL</v>
      </c>
      <c r="D493" s="17">
        <v>13500</v>
      </c>
      <c r="E493" s="17">
        <v>146824</v>
      </c>
      <c r="F493" s="18">
        <f>F494</f>
        <v>46614</v>
      </c>
      <c r="G493" s="183">
        <v>103136</v>
      </c>
      <c r="H493" s="184"/>
    </row>
    <row r="494" spans="1:8" outlineLevel="1" x14ac:dyDescent="0.25">
      <c r="A494" s="3" t="str">
        <f>[2]Egresos!A323</f>
        <v>EEE.23.01.000.000.000</v>
      </c>
      <c r="B494" s="15"/>
      <c r="C494" s="16" t="str">
        <f>[2]Egresos!B323</f>
        <v>PRESTACIONES PREVISIONALES</v>
      </c>
      <c r="D494" s="17">
        <v>0</v>
      </c>
      <c r="E494" s="17">
        <v>146824</v>
      </c>
      <c r="F494" s="18">
        <f>F495</f>
        <v>46614</v>
      </c>
      <c r="G494" s="183">
        <v>103136</v>
      </c>
      <c r="H494" s="184"/>
    </row>
    <row r="495" spans="1:8" outlineLevel="1" x14ac:dyDescent="0.25">
      <c r="A495" s="3" t="str">
        <f>[2]Egresos!A324</f>
        <v>EEE.23.01.004.000.000</v>
      </c>
      <c r="B495" s="15"/>
      <c r="C495" s="16" t="str">
        <f>[2]Egresos!B324</f>
        <v>Desahucios e Indemnizaciones</v>
      </c>
      <c r="D495" s="17">
        <v>0</v>
      </c>
      <c r="E495" s="17">
        <v>146824</v>
      </c>
      <c r="F495" s="18">
        <f>BALANCE!I65+BALANCE!I118+BALANCE!I168+BALANCE!I221+BALANCE!I250+BALANCE!I276+BALANCE!I315</f>
        <v>46614</v>
      </c>
      <c r="G495" s="183">
        <v>103136</v>
      </c>
      <c r="H495" s="184"/>
    </row>
    <row r="496" spans="1:8" outlineLevel="1" x14ac:dyDescent="0.25">
      <c r="A496" s="3" t="str">
        <f>[2]Egresos!A325</f>
        <v>EEE.23.03.000.000.000</v>
      </c>
      <c r="B496" s="15"/>
      <c r="C496" s="16" t="str">
        <f>[2]Egresos!B325</f>
        <v>PRESTACIONES SOCIALES DEL EMPLEADOR</v>
      </c>
      <c r="D496" s="17">
        <v>13500</v>
      </c>
      <c r="E496" s="17">
        <v>0</v>
      </c>
      <c r="F496" s="18">
        <v>0</v>
      </c>
      <c r="G496" s="183">
        <v>0</v>
      </c>
      <c r="H496" s="184"/>
    </row>
    <row r="497" spans="1:8" x14ac:dyDescent="0.25">
      <c r="A497" s="3" t="str">
        <f>[2]Egresos!A326</f>
        <v>EEE.23.03.001.000.000</v>
      </c>
      <c r="B497" s="15"/>
      <c r="C497" s="16" t="str">
        <f>[2]Egresos!B326</f>
        <v>Indemnización de Cargo Fiscal</v>
      </c>
      <c r="D497" s="17">
        <v>0</v>
      </c>
      <c r="E497" s="17">
        <v>0</v>
      </c>
      <c r="F497" s="18">
        <v>0</v>
      </c>
      <c r="G497" s="183">
        <v>0</v>
      </c>
      <c r="H497" s="184"/>
    </row>
    <row r="498" spans="1:8" outlineLevel="1" x14ac:dyDescent="0.25">
      <c r="A498" s="3" t="str">
        <f>[2]Egresos!A327</f>
        <v>EEE.23.03.004.000.000</v>
      </c>
      <c r="B498" s="15"/>
      <c r="C498" s="16" t="str">
        <f>[2]Egresos!B327</f>
        <v>Otras Indemnizaciones</v>
      </c>
      <c r="D498" s="17">
        <v>13500</v>
      </c>
      <c r="E498" s="17">
        <v>0</v>
      </c>
      <c r="F498" s="18">
        <v>0</v>
      </c>
      <c r="G498" s="183">
        <v>0</v>
      </c>
      <c r="H498" s="184"/>
    </row>
    <row r="499" spans="1:8" outlineLevel="1" x14ac:dyDescent="0.25">
      <c r="A499" s="3" t="str">
        <f>[2]Egresos!A328</f>
        <v>EEE.24.00.000.000.000</v>
      </c>
      <c r="B499" s="15"/>
      <c r="C499" s="16" t="str">
        <f>[2]Egresos!B328</f>
        <v>CxP TRANSFERENCIAS CORRIENTES</v>
      </c>
      <c r="D499" s="17">
        <v>0</v>
      </c>
      <c r="E499" s="17">
        <v>0</v>
      </c>
      <c r="F499" s="18">
        <v>0</v>
      </c>
      <c r="G499" s="183">
        <v>0</v>
      </c>
      <c r="H499" s="184"/>
    </row>
    <row r="500" spans="1:8" outlineLevel="1" x14ac:dyDescent="0.25">
      <c r="A500" s="3" t="str">
        <f>[2]Egresos!A329</f>
        <v>EEE.24.01.000.000.000</v>
      </c>
      <c r="B500" s="15"/>
      <c r="C500" s="16" t="str">
        <f>[2]Egresos!B329</f>
        <v>AL SECTOR PRIVADO</v>
      </c>
      <c r="D500" s="17">
        <v>0</v>
      </c>
      <c r="E500" s="17">
        <v>0</v>
      </c>
      <c r="F500" s="18">
        <v>0</v>
      </c>
      <c r="G500" s="183">
        <v>0</v>
      </c>
      <c r="H500" s="184"/>
    </row>
    <row r="501" spans="1:8" outlineLevel="1" x14ac:dyDescent="0.25">
      <c r="A501" s="3" t="str">
        <f>[2]Egresos!A330</f>
        <v>EEE.24.01.001.000.000</v>
      </c>
      <c r="B501" s="15"/>
      <c r="C501" s="16" t="str">
        <f>[2]Egresos!B330</f>
        <v>Fondos de Emergencia</v>
      </c>
      <c r="D501" s="17">
        <v>0</v>
      </c>
      <c r="E501" s="17">
        <v>0</v>
      </c>
      <c r="F501" s="18">
        <v>0</v>
      </c>
      <c r="G501" s="183">
        <v>0</v>
      </c>
      <c r="H501" s="184"/>
    </row>
    <row r="502" spans="1:8" outlineLevel="1" x14ac:dyDescent="0.25">
      <c r="A502" s="3" t="str">
        <f>[2]Egresos!A331</f>
        <v>EEE.24.01.002.000.000</v>
      </c>
      <c r="B502" s="15"/>
      <c r="C502" s="16" t="str">
        <f>[2]Egresos!B331</f>
        <v>Educación - Pers. Jurídicas Priv. Art. 13 D.F.L. Nº 1, 3063/80</v>
      </c>
      <c r="D502" s="17">
        <v>0</v>
      </c>
      <c r="E502" s="17">
        <v>0</v>
      </c>
      <c r="F502" s="18">
        <v>0</v>
      </c>
      <c r="G502" s="183">
        <v>0</v>
      </c>
      <c r="H502" s="184"/>
    </row>
    <row r="503" spans="1:8" outlineLevel="1" x14ac:dyDescent="0.25">
      <c r="A503" s="3" t="str">
        <f>[2]Egresos!A332</f>
        <v>EEE.24.01.003.000.000</v>
      </c>
      <c r="B503" s="15"/>
      <c r="C503" s="16" t="str">
        <f>[2]Egresos!B332</f>
        <v>Salud - Pers. Jurídicas Priv.  Art. 13 D.F.L. Nº 1, 3063/80</v>
      </c>
      <c r="D503" s="17">
        <v>0</v>
      </c>
      <c r="E503" s="17">
        <v>0</v>
      </c>
      <c r="F503" s="18">
        <v>0</v>
      </c>
      <c r="G503" s="183">
        <v>0</v>
      </c>
      <c r="H503" s="184"/>
    </row>
    <row r="504" spans="1:8" outlineLevel="1" x14ac:dyDescent="0.25">
      <c r="A504" s="3" t="str">
        <f>[2]Egresos!A333</f>
        <v>EEE.24.01.004.000.000</v>
      </c>
      <c r="B504" s="15"/>
      <c r="C504" s="16" t="str">
        <f>[2]Egresos!B333</f>
        <v>Organizaciones Comunitarias</v>
      </c>
      <c r="D504" s="17">
        <v>0</v>
      </c>
      <c r="E504" s="17">
        <v>0</v>
      </c>
      <c r="F504" s="18">
        <v>0</v>
      </c>
      <c r="G504" s="183">
        <v>0</v>
      </c>
      <c r="H504" s="184"/>
    </row>
    <row r="505" spans="1:8" outlineLevel="1" x14ac:dyDescent="0.25">
      <c r="A505" s="3" t="str">
        <f>[2]Egresos!A334</f>
        <v>EEE.24.01.005.000.000</v>
      </c>
      <c r="B505" s="15"/>
      <c r="C505" s="16" t="str">
        <f>[2]Egresos!B334</f>
        <v xml:space="preserve">Otras Personas Jurídicas Privadas </v>
      </c>
      <c r="D505" s="17">
        <v>0</v>
      </c>
      <c r="E505" s="17">
        <v>0</v>
      </c>
      <c r="F505" s="18">
        <v>0</v>
      </c>
      <c r="G505" s="183">
        <v>0</v>
      </c>
      <c r="H505" s="184"/>
    </row>
    <row r="506" spans="1:8" outlineLevel="1" x14ac:dyDescent="0.25">
      <c r="A506" s="3" t="str">
        <f>[2]Egresos!A335</f>
        <v>EEE.24.01.006.000.000</v>
      </c>
      <c r="B506" s="15"/>
      <c r="C506" s="16" t="str">
        <f>[2]Egresos!B335</f>
        <v>Voluntariado</v>
      </c>
      <c r="D506" s="17">
        <v>0</v>
      </c>
      <c r="E506" s="17">
        <v>0</v>
      </c>
      <c r="F506" s="18">
        <v>0</v>
      </c>
      <c r="G506" s="183">
        <v>0</v>
      </c>
      <c r="H506" s="184"/>
    </row>
    <row r="507" spans="1:8" outlineLevel="1" x14ac:dyDescent="0.25">
      <c r="A507" s="3" t="str">
        <f>[2]Egresos!A336</f>
        <v>EEE.24.01.007.000.000</v>
      </c>
      <c r="B507" s="15"/>
      <c r="C507" s="16" t="str">
        <f>[2]Egresos!B336</f>
        <v>Asistencia Social a Personas Naturales</v>
      </c>
      <c r="D507" s="17">
        <v>0</v>
      </c>
      <c r="E507" s="17">
        <v>0</v>
      </c>
      <c r="F507" s="18">
        <v>0</v>
      </c>
      <c r="G507" s="183">
        <v>0</v>
      </c>
      <c r="H507" s="184"/>
    </row>
    <row r="508" spans="1:8" outlineLevel="1" x14ac:dyDescent="0.25">
      <c r="A508" s="3" t="str">
        <f>[2]Egresos!A337</f>
        <v>EEE.24.01.008.000.000</v>
      </c>
      <c r="B508" s="15"/>
      <c r="C508" s="16" t="str">
        <f>[2]Egresos!B337</f>
        <v>Premios y Otros</v>
      </c>
      <c r="D508" s="17">
        <v>0</v>
      </c>
      <c r="E508" s="17">
        <v>0</v>
      </c>
      <c r="F508" s="18">
        <v>0</v>
      </c>
      <c r="G508" s="183">
        <v>0</v>
      </c>
      <c r="H508" s="184"/>
    </row>
    <row r="509" spans="1:8" outlineLevel="1" x14ac:dyDescent="0.25">
      <c r="A509" s="3" t="str">
        <f>[2]Egresos!A338</f>
        <v>EEE.24.01.009.000.000</v>
      </c>
      <c r="B509" s="15"/>
      <c r="C509" s="16" t="str">
        <f>[2]Egresos!B338</f>
        <v>Educación Prebásica - Personas Juridicas Privadas art 13, DFL Nº1 3.063/80</v>
      </c>
      <c r="D509" s="17">
        <v>0</v>
      </c>
      <c r="E509" s="17">
        <v>0</v>
      </c>
      <c r="F509" s="18">
        <v>0</v>
      </c>
      <c r="G509" s="183">
        <v>0</v>
      </c>
      <c r="H509" s="184"/>
    </row>
    <row r="510" spans="1:8" outlineLevel="1" x14ac:dyDescent="0.25">
      <c r="A510" s="3" t="str">
        <f>[2]Egresos!A339</f>
        <v>EEE.24.01.999.000.000</v>
      </c>
      <c r="B510" s="15"/>
      <c r="C510" s="16" t="str">
        <f>[2]Egresos!B339</f>
        <v>Otras Transferencias al Sector Privado</v>
      </c>
      <c r="D510" s="17">
        <v>0</v>
      </c>
      <c r="E510" s="17">
        <v>0</v>
      </c>
      <c r="F510" s="18">
        <v>0</v>
      </c>
      <c r="G510" s="183">
        <v>0</v>
      </c>
      <c r="H510" s="184"/>
    </row>
    <row r="511" spans="1:8" outlineLevel="1" x14ac:dyDescent="0.25">
      <c r="A511" s="3" t="str">
        <f>[2]Egresos!A340</f>
        <v>EEE.24.03.000.000.000</v>
      </c>
      <c r="B511" s="15"/>
      <c r="C511" s="16" t="str">
        <f>[2]Egresos!B340</f>
        <v>A OTRAS ENTIDADES PUBLICAS</v>
      </c>
      <c r="D511" s="17">
        <v>0</v>
      </c>
      <c r="E511" s="17">
        <v>0</v>
      </c>
      <c r="F511" s="18">
        <v>0</v>
      </c>
      <c r="G511" s="183">
        <v>0</v>
      </c>
      <c r="H511" s="184"/>
    </row>
    <row r="512" spans="1:8" outlineLevel="1" x14ac:dyDescent="0.25">
      <c r="A512" s="3" t="str">
        <f>[2]Egresos!A341</f>
        <v>EEE.24.03.001.000.000</v>
      </c>
      <c r="B512" s="15"/>
      <c r="C512" s="16" t="str">
        <f>[2]Egresos!B341</f>
        <v>A la  Junta Nacional de Auxilio Escolar y B ecas</v>
      </c>
      <c r="D512" s="17">
        <v>0</v>
      </c>
      <c r="E512" s="17">
        <v>0</v>
      </c>
      <c r="F512" s="18">
        <v>0</v>
      </c>
      <c r="G512" s="183">
        <v>0</v>
      </c>
      <c r="H512" s="184"/>
    </row>
    <row r="513" spans="1:8" outlineLevel="1" x14ac:dyDescent="0.25">
      <c r="A513" s="3" t="str">
        <f>[2]Egresos!A342</f>
        <v>EEE.24.03.002.000.000</v>
      </c>
      <c r="B513" s="15"/>
      <c r="C513" s="16" t="str">
        <f>[2]Egresos!B342</f>
        <v>A los Servicios de Salud</v>
      </c>
      <c r="D513" s="17">
        <v>0</v>
      </c>
      <c r="E513" s="17">
        <v>0</v>
      </c>
      <c r="F513" s="18">
        <v>0</v>
      </c>
      <c r="G513" s="183">
        <v>0</v>
      </c>
      <c r="H513" s="184"/>
    </row>
    <row r="514" spans="1:8" outlineLevel="1" x14ac:dyDescent="0.25">
      <c r="A514" s="3" t="str">
        <f>[2]Egresos!A343</f>
        <v>EEE.24.03.002.001.000</v>
      </c>
      <c r="B514" s="15"/>
      <c r="C514" s="16" t="str">
        <f>[2]Egresos!B343</f>
        <v>Multa Ley de Alcoholes</v>
      </c>
      <c r="D514" s="17">
        <v>0</v>
      </c>
      <c r="E514" s="17">
        <v>0</v>
      </c>
      <c r="F514" s="18">
        <v>0</v>
      </c>
      <c r="G514" s="183">
        <v>0</v>
      </c>
      <c r="H514" s="184"/>
    </row>
    <row r="515" spans="1:8" outlineLevel="1" x14ac:dyDescent="0.25">
      <c r="A515" s="3" t="str">
        <f>[2]Egresos!A344</f>
        <v>EEE.24.03.080.000.000</v>
      </c>
      <c r="B515" s="15"/>
      <c r="C515" s="16" t="str">
        <f>[2]Egresos!B344</f>
        <v>A las Asociaciones</v>
      </c>
      <c r="D515" s="17">
        <v>0</v>
      </c>
      <c r="E515" s="17">
        <v>0</v>
      </c>
      <c r="F515" s="18">
        <v>0</v>
      </c>
      <c r="G515" s="183">
        <v>0</v>
      </c>
      <c r="H515" s="184"/>
    </row>
    <row r="516" spans="1:8" outlineLevel="1" x14ac:dyDescent="0.25">
      <c r="A516" s="3" t="str">
        <f>[2]Egresos!A345</f>
        <v>EEE.24.03.080.001.000</v>
      </c>
      <c r="B516" s="15"/>
      <c r="C516" s="16" t="str">
        <f>[2]Egresos!B345</f>
        <v>A la Asociación Chilena de Municipalidades</v>
      </c>
      <c r="D516" s="17">
        <v>0</v>
      </c>
      <c r="E516" s="17">
        <v>0</v>
      </c>
      <c r="F516" s="18">
        <v>0</v>
      </c>
      <c r="G516" s="183">
        <v>0</v>
      </c>
      <c r="H516" s="184"/>
    </row>
    <row r="517" spans="1:8" outlineLevel="1" x14ac:dyDescent="0.25">
      <c r="A517" s="3" t="str">
        <f>[2]Egresos!A346</f>
        <v>EEE.24.03.080.002.000</v>
      </c>
      <c r="B517" s="15"/>
      <c r="C517" s="16" t="str">
        <f>[2]Egresos!B346</f>
        <v>A Otras Asociaciones</v>
      </c>
      <c r="D517" s="17">
        <v>0</v>
      </c>
      <c r="E517" s="17">
        <v>0</v>
      </c>
      <c r="F517" s="18">
        <v>0</v>
      </c>
      <c r="G517" s="183">
        <v>0</v>
      </c>
      <c r="H517" s="184"/>
    </row>
    <row r="518" spans="1:8" outlineLevel="1" x14ac:dyDescent="0.25">
      <c r="A518" s="3" t="str">
        <f>[2]Egresos!A347</f>
        <v>EEE.24.03.090.000.000</v>
      </c>
      <c r="B518" s="15"/>
      <c r="C518" s="16" t="str">
        <f>[2]Egresos!B347</f>
        <v>Al Fondo Común Municipal - Permisos de Circulación</v>
      </c>
      <c r="D518" s="17">
        <v>0</v>
      </c>
      <c r="E518" s="17">
        <v>0</v>
      </c>
      <c r="F518" s="18">
        <v>0</v>
      </c>
      <c r="G518" s="183">
        <v>0</v>
      </c>
      <c r="H518" s="184"/>
    </row>
    <row r="519" spans="1:8" outlineLevel="1" x14ac:dyDescent="0.25">
      <c r="A519" s="3" t="str">
        <f>[2]Egresos!A348</f>
        <v>EEE.24.03.090.001.000</v>
      </c>
      <c r="B519" s="15"/>
      <c r="C519" s="16" t="str">
        <f>[2]Egresos!B348</f>
        <v>Aporte Año Vigente</v>
      </c>
      <c r="D519" s="17">
        <v>0</v>
      </c>
      <c r="E519" s="17">
        <v>0</v>
      </c>
      <c r="F519" s="18">
        <v>0</v>
      </c>
      <c r="G519" s="183">
        <v>0</v>
      </c>
      <c r="H519" s="184"/>
    </row>
    <row r="520" spans="1:8" outlineLevel="1" x14ac:dyDescent="0.25">
      <c r="A520" s="3" t="str">
        <f>[2]Egresos!A349</f>
        <v>EEE.24.03.090.002.000</v>
      </c>
      <c r="B520" s="15"/>
      <c r="C520" s="16" t="str">
        <f>[2]Egresos!B349</f>
        <v>Aporte Otros Años</v>
      </c>
      <c r="D520" s="17">
        <v>0</v>
      </c>
      <c r="E520" s="17">
        <v>0</v>
      </c>
      <c r="F520" s="18">
        <v>0</v>
      </c>
      <c r="G520" s="183">
        <v>0</v>
      </c>
      <c r="H520" s="184"/>
    </row>
    <row r="521" spans="1:8" outlineLevel="1" x14ac:dyDescent="0.25">
      <c r="A521" s="3" t="str">
        <f>[2]Egresos!A350</f>
        <v>EEE.24.03.090.003.000</v>
      </c>
      <c r="B521" s="15"/>
      <c r="C521" s="16" t="str">
        <f>[2]Egresos!B350</f>
        <v>Intereses y Reajustes Pagados</v>
      </c>
      <c r="D521" s="17">
        <v>0</v>
      </c>
      <c r="E521" s="17">
        <v>0</v>
      </c>
      <c r="F521" s="18">
        <v>0</v>
      </c>
      <c r="G521" s="183">
        <v>0</v>
      </c>
      <c r="H521" s="184"/>
    </row>
    <row r="522" spans="1:8" outlineLevel="1" x14ac:dyDescent="0.25">
      <c r="A522" s="3" t="str">
        <f>[2]Egresos!A351</f>
        <v>EEE.24.03.091.000.000</v>
      </c>
      <c r="B522" s="15"/>
      <c r="C522" s="16" t="str">
        <f>[2]Egresos!B351</f>
        <v>Al Fondo Común Municipal - Patentes Municipales</v>
      </c>
      <c r="D522" s="17">
        <v>0</v>
      </c>
      <c r="E522" s="17">
        <v>0</v>
      </c>
      <c r="F522" s="18">
        <v>0</v>
      </c>
      <c r="G522" s="183">
        <v>0</v>
      </c>
      <c r="H522" s="184"/>
    </row>
    <row r="523" spans="1:8" outlineLevel="1" x14ac:dyDescent="0.25">
      <c r="A523" s="3" t="str">
        <f>[2]Egresos!A352</f>
        <v>EEE.24.03.091.001.000</v>
      </c>
      <c r="B523" s="15"/>
      <c r="C523" s="16" t="str">
        <f>[2]Egresos!B352</f>
        <v>Aporte Año Vigente</v>
      </c>
      <c r="D523" s="17">
        <v>0</v>
      </c>
      <c r="E523" s="17">
        <v>0</v>
      </c>
      <c r="F523" s="18">
        <v>0</v>
      </c>
      <c r="G523" s="183">
        <v>0</v>
      </c>
      <c r="H523" s="184"/>
    </row>
    <row r="524" spans="1:8" outlineLevel="1" x14ac:dyDescent="0.25">
      <c r="A524" s="3" t="str">
        <f>[2]Egresos!A353</f>
        <v>EEE.24.03.091.002.000</v>
      </c>
      <c r="B524" s="15"/>
      <c r="C524" s="16" t="str">
        <f>[2]Egresos!B353</f>
        <v>Aporte Otros Años</v>
      </c>
      <c r="D524" s="17">
        <v>0</v>
      </c>
      <c r="E524" s="17">
        <v>0</v>
      </c>
      <c r="F524" s="18">
        <v>0</v>
      </c>
      <c r="G524" s="183">
        <v>0</v>
      </c>
      <c r="H524" s="184"/>
    </row>
    <row r="525" spans="1:8" outlineLevel="1" x14ac:dyDescent="0.25">
      <c r="A525" s="3" t="str">
        <f>[2]Egresos!A354</f>
        <v>EEE.24.03.091.003.000</v>
      </c>
      <c r="B525" s="15"/>
      <c r="C525" s="16" t="str">
        <f>[2]Egresos!B354</f>
        <v>Intereses y Reajustes Pagados</v>
      </c>
      <c r="D525" s="17">
        <v>0</v>
      </c>
      <c r="E525" s="17">
        <v>0</v>
      </c>
      <c r="F525" s="18">
        <v>0</v>
      </c>
      <c r="G525" s="183">
        <v>0</v>
      </c>
      <c r="H525" s="184"/>
    </row>
    <row r="526" spans="1:8" outlineLevel="1" x14ac:dyDescent="0.25">
      <c r="A526" s="3" t="str">
        <f>[2]Egresos!A355</f>
        <v>EEE.24.03.092.000.000</v>
      </c>
      <c r="B526" s="15"/>
      <c r="C526" s="16" t="str">
        <f>[2]Egresos!B355</f>
        <v>Al Fondo Común Municipal - Multas</v>
      </c>
      <c r="D526" s="17">
        <v>0</v>
      </c>
      <c r="E526" s="17">
        <v>0</v>
      </c>
      <c r="F526" s="18">
        <v>0</v>
      </c>
      <c r="G526" s="183">
        <v>0</v>
      </c>
      <c r="H526" s="184"/>
    </row>
    <row r="527" spans="1:8" outlineLevel="1" x14ac:dyDescent="0.25">
      <c r="A527" s="3" t="str">
        <f>[2]Egresos!A356</f>
        <v>EEE.24.03.092.001.000</v>
      </c>
      <c r="B527" s="15"/>
      <c r="C527" s="16" t="str">
        <f>[2]Egresos!B356</f>
        <v>Multas Art. 14, N°6,  Inc. 1°, ley N° 18.695 - Equipos de Registros</v>
      </c>
      <c r="D527" s="17">
        <v>0</v>
      </c>
      <c r="E527" s="17">
        <v>0</v>
      </c>
      <c r="F527" s="18">
        <v>0</v>
      </c>
      <c r="G527" s="183">
        <v>0</v>
      </c>
      <c r="H527" s="184"/>
    </row>
    <row r="528" spans="1:8" outlineLevel="1" x14ac:dyDescent="0.25">
      <c r="A528" s="3" t="str">
        <f>[2]Egresos!A357</f>
        <v>EEE.24.03.092.002.000</v>
      </c>
      <c r="B528" s="15"/>
      <c r="C528" s="16" t="str">
        <f>[2]Egresos!B357</f>
        <v>Multas Art. 14, N°6,  Inc. 2°, ley N° 18.695 – Multas TAG</v>
      </c>
      <c r="D528" s="17">
        <v>0</v>
      </c>
      <c r="E528" s="17">
        <v>0</v>
      </c>
      <c r="F528" s="18">
        <v>0</v>
      </c>
      <c r="G528" s="183">
        <v>0</v>
      </c>
      <c r="H528" s="184"/>
    </row>
    <row r="529" spans="1:8" outlineLevel="1" x14ac:dyDescent="0.25">
      <c r="A529" s="3" t="str">
        <f>[2]Egresos!A358</f>
        <v>EEE.24.03.092.003.000</v>
      </c>
      <c r="B529" s="15"/>
      <c r="C529" s="16" t="str">
        <f>[2]Egresos!B358</f>
        <v>Multas Art. 42, Decreto N° 900 de 1996 Ministerio de Obras Públicas</v>
      </c>
      <c r="D529" s="17">
        <v>0</v>
      </c>
      <c r="E529" s="17">
        <v>0</v>
      </c>
      <c r="F529" s="18">
        <v>0</v>
      </c>
      <c r="G529" s="183">
        <v>0</v>
      </c>
      <c r="H529" s="184"/>
    </row>
    <row r="530" spans="1:8" outlineLevel="1" x14ac:dyDescent="0.25">
      <c r="A530" s="3" t="str">
        <f>[2]Egresos!A359</f>
        <v>EEE.24.03.099.000.000</v>
      </c>
      <c r="B530" s="15"/>
      <c r="C530" s="16" t="str">
        <f>[2]Egresos!B359</f>
        <v>A Otras Entidades Públicas</v>
      </c>
      <c r="D530" s="17">
        <v>0</v>
      </c>
      <c r="E530" s="17">
        <v>0</v>
      </c>
      <c r="F530" s="18">
        <v>0</v>
      </c>
      <c r="G530" s="183">
        <v>0</v>
      </c>
      <c r="H530" s="184"/>
    </row>
    <row r="531" spans="1:8" outlineLevel="1" x14ac:dyDescent="0.25">
      <c r="A531" s="3" t="str">
        <f>[2]Egresos!A360</f>
        <v>EEE.24.03.100.000.000</v>
      </c>
      <c r="B531" s="15"/>
      <c r="C531" s="16" t="str">
        <f>[2]Egresos!B360</f>
        <v>A Otras Municipalidades</v>
      </c>
      <c r="D531" s="17">
        <v>0</v>
      </c>
      <c r="E531" s="17">
        <v>0</v>
      </c>
      <c r="F531" s="18">
        <v>0</v>
      </c>
      <c r="G531" s="183">
        <v>0</v>
      </c>
      <c r="H531" s="184"/>
    </row>
    <row r="532" spans="1:8" outlineLevel="1" x14ac:dyDescent="0.25">
      <c r="A532" s="3" t="str">
        <f>[2]Egresos!A361</f>
        <v>EEE.24.03.101.000.000</v>
      </c>
      <c r="B532" s="15"/>
      <c r="C532" s="16" t="str">
        <f>[2]Egresos!B361</f>
        <v>A Servicios Incorporados a su Gestión</v>
      </c>
      <c r="D532" s="17">
        <v>0</v>
      </c>
      <c r="E532" s="17">
        <v>0</v>
      </c>
      <c r="F532" s="18">
        <v>0</v>
      </c>
      <c r="G532" s="183">
        <v>0</v>
      </c>
      <c r="H532" s="184"/>
    </row>
    <row r="533" spans="1:8" outlineLevel="1" x14ac:dyDescent="0.25">
      <c r="A533" s="3" t="str">
        <f>[2]Egresos!A362</f>
        <v>EEE.24.03.101.001.000</v>
      </c>
      <c r="B533" s="15"/>
      <c r="C533" s="16" t="str">
        <f>[2]Egresos!B362</f>
        <v>A Educación</v>
      </c>
      <c r="D533" s="17">
        <v>0</v>
      </c>
      <c r="E533" s="17">
        <v>0</v>
      </c>
      <c r="F533" s="18">
        <v>0</v>
      </c>
      <c r="G533" s="183">
        <v>0</v>
      </c>
      <c r="H533" s="184"/>
    </row>
    <row r="534" spans="1:8" outlineLevel="1" x14ac:dyDescent="0.25">
      <c r="A534" s="3" t="str">
        <f>[2]Egresos!A363</f>
        <v>EEE.24.03.101.002.000</v>
      </c>
      <c r="B534" s="15"/>
      <c r="C534" s="16" t="str">
        <f>[2]Egresos!B363</f>
        <v>A Salud</v>
      </c>
      <c r="D534" s="17">
        <v>0</v>
      </c>
      <c r="E534" s="17">
        <v>0</v>
      </c>
      <c r="F534" s="18">
        <v>0</v>
      </c>
      <c r="G534" s="183">
        <v>0</v>
      </c>
      <c r="H534" s="184"/>
    </row>
    <row r="535" spans="1:8" outlineLevel="1" x14ac:dyDescent="0.25">
      <c r="A535" s="3" t="str">
        <f>[2]Egresos!A364</f>
        <v>EEE.24.03.101.003.000</v>
      </c>
      <c r="B535" s="15"/>
      <c r="C535" s="16" t="str">
        <f>[2]Egresos!B364</f>
        <v>A Cementerios</v>
      </c>
      <c r="D535" s="17">
        <v>0</v>
      </c>
      <c r="E535" s="17">
        <v>0</v>
      </c>
      <c r="F535" s="18">
        <v>0</v>
      </c>
      <c r="G535" s="183">
        <v>0</v>
      </c>
      <c r="H535" s="184"/>
    </row>
    <row r="536" spans="1:8" outlineLevel="1" x14ac:dyDescent="0.25">
      <c r="A536" s="3" t="str">
        <f>[2]Egresos!A365</f>
        <v>EEE.24.07.000.000.000</v>
      </c>
      <c r="B536" s="15"/>
      <c r="C536" s="16" t="str">
        <f>[2]Egresos!B365</f>
        <v>A ORGANISMOS INTERNACIONALES</v>
      </c>
      <c r="D536" s="17">
        <v>0</v>
      </c>
      <c r="E536" s="17">
        <v>0</v>
      </c>
      <c r="F536" s="18">
        <v>0</v>
      </c>
      <c r="G536" s="183">
        <v>0</v>
      </c>
      <c r="H536" s="184"/>
    </row>
    <row r="537" spans="1:8" x14ac:dyDescent="0.25">
      <c r="A537" s="3" t="str">
        <f>[2]Egresos!A366</f>
        <v>EEE.24.07.001.000.000</v>
      </c>
      <c r="B537" s="15"/>
      <c r="C537" s="16" t="str">
        <f>[2]Egresos!B366</f>
        <v>A Mercociudades</v>
      </c>
      <c r="D537" s="17">
        <v>0</v>
      </c>
      <c r="E537" s="17">
        <v>0</v>
      </c>
      <c r="F537" s="18">
        <v>0</v>
      </c>
      <c r="G537" s="183">
        <v>0</v>
      </c>
      <c r="H537" s="184"/>
    </row>
    <row r="538" spans="1:8" outlineLevel="1" x14ac:dyDescent="0.25">
      <c r="A538" s="3" t="str">
        <f>[2]Egresos!A367</f>
        <v>EEE.24.07.099.000.000</v>
      </c>
      <c r="B538" s="15"/>
      <c r="C538" s="16" t="str">
        <f>[2]Egresos!B367</f>
        <v xml:space="preserve">A Otros Organismos Internacionales </v>
      </c>
      <c r="D538" s="17">
        <v>0</v>
      </c>
      <c r="E538" s="17">
        <v>0</v>
      </c>
      <c r="F538" s="18">
        <v>0</v>
      </c>
      <c r="G538" s="183">
        <v>0</v>
      </c>
      <c r="H538" s="184"/>
    </row>
    <row r="539" spans="1:8" outlineLevel="1" x14ac:dyDescent="0.25">
      <c r="A539" s="3" t="str">
        <f>[2]Egresos!A368</f>
        <v>EEE.25.00.000.000.000</v>
      </c>
      <c r="B539" s="15"/>
      <c r="C539" s="16" t="str">
        <f>[2]Egresos!B368</f>
        <v>C X P INTEGROS AL FISCO</v>
      </c>
      <c r="D539" s="17">
        <v>0</v>
      </c>
      <c r="E539" s="17">
        <v>0</v>
      </c>
      <c r="F539" s="18">
        <v>0</v>
      </c>
      <c r="G539" s="183">
        <v>0</v>
      </c>
      <c r="H539" s="184"/>
    </row>
    <row r="540" spans="1:8" x14ac:dyDescent="0.25">
      <c r="A540" s="3" t="str">
        <f>[2]Egresos!A369</f>
        <v>EEE.25.01.000.000.000</v>
      </c>
      <c r="B540" s="15"/>
      <c r="C540" s="16" t="str">
        <f>[2]Egresos!B369</f>
        <v>IMPUESTOS</v>
      </c>
      <c r="D540" s="17">
        <v>0</v>
      </c>
      <c r="E540" s="17">
        <v>0</v>
      </c>
      <c r="F540" s="18">
        <v>0</v>
      </c>
      <c r="G540" s="183">
        <v>0</v>
      </c>
      <c r="H540" s="184"/>
    </row>
    <row r="541" spans="1:8" outlineLevel="1" x14ac:dyDescent="0.25">
      <c r="A541" s="3" t="str">
        <f>[2]Egresos!A370</f>
        <v>EEE.25.99.000.000.000</v>
      </c>
      <c r="B541" s="15"/>
      <c r="C541" s="16" t="str">
        <f>[2]Egresos!B370</f>
        <v>Otros Integros al Fisco</v>
      </c>
      <c r="D541" s="17">
        <v>0</v>
      </c>
      <c r="E541" s="17">
        <v>0</v>
      </c>
      <c r="F541" s="18">
        <v>0</v>
      </c>
      <c r="G541" s="183">
        <v>0</v>
      </c>
      <c r="H541" s="184"/>
    </row>
    <row r="542" spans="1:8" outlineLevel="1" x14ac:dyDescent="0.25">
      <c r="A542" s="3" t="str">
        <f>[2]Egresos!A371</f>
        <v>EEE.26.00.000.000.000</v>
      </c>
      <c r="B542" s="15"/>
      <c r="C542" s="16" t="str">
        <f>[2]Egresos!B371</f>
        <v>CxP OTROS GASTOS CORRIENTES</v>
      </c>
      <c r="D542" s="17">
        <v>0</v>
      </c>
      <c r="E542" s="17">
        <v>0</v>
      </c>
      <c r="F542" s="18">
        <v>0</v>
      </c>
      <c r="G542" s="183">
        <v>0</v>
      </c>
      <c r="H542" s="184"/>
    </row>
    <row r="543" spans="1:8" outlineLevel="1" x14ac:dyDescent="0.25">
      <c r="A543" s="3" t="str">
        <f>[2]Egresos!A372</f>
        <v>EEE.26.01.000.000.000</v>
      </c>
      <c r="B543" s="15"/>
      <c r="C543" s="16" t="str">
        <f>[2]Egresos!B372</f>
        <v>DEVOLUCIONES</v>
      </c>
      <c r="D543" s="17">
        <v>0</v>
      </c>
      <c r="E543" s="17">
        <v>0</v>
      </c>
      <c r="F543" s="18">
        <v>0</v>
      </c>
      <c r="G543" s="183">
        <v>0</v>
      </c>
      <c r="H543" s="184"/>
    </row>
    <row r="544" spans="1:8" outlineLevel="1" x14ac:dyDescent="0.25">
      <c r="A544" s="3" t="str">
        <f>[2]Egresos!A373</f>
        <v>EEE.26.02.000.000.000</v>
      </c>
      <c r="B544" s="15"/>
      <c r="C544" s="16" t="str">
        <f>[2]Egresos!B373</f>
        <v>COMPENSACIÓN POR DAÑOS A TERCERO Y/O A LA PROPIEDAD</v>
      </c>
      <c r="D544" s="17">
        <v>0</v>
      </c>
      <c r="E544" s="17">
        <v>0</v>
      </c>
      <c r="F544" s="18">
        <v>0</v>
      </c>
      <c r="G544" s="183">
        <v>0</v>
      </c>
      <c r="H544" s="184"/>
    </row>
    <row r="545" spans="1:11" outlineLevel="1" x14ac:dyDescent="0.25">
      <c r="A545" s="3" t="str">
        <f>[2]Egresos!A374</f>
        <v>EEE.26.04.000.000.000</v>
      </c>
      <c r="B545" s="15"/>
      <c r="C545" s="16" t="str">
        <f>[2]Egresos!B374</f>
        <v>APLICACIÓN FONDOS DE TERCEROS</v>
      </c>
      <c r="D545" s="17">
        <v>0</v>
      </c>
      <c r="E545" s="17">
        <v>0</v>
      </c>
      <c r="F545" s="18">
        <v>0</v>
      </c>
      <c r="G545" s="183">
        <v>0</v>
      </c>
      <c r="H545" s="184"/>
    </row>
    <row r="546" spans="1:11" outlineLevel="1" x14ac:dyDescent="0.25">
      <c r="A546" s="3" t="str">
        <f>[2]Egresos!A375</f>
        <v>EEE.26.04.001.000.000</v>
      </c>
      <c r="B546" s="15"/>
      <c r="C546" s="16" t="str">
        <f>[2]Egresos!B375</f>
        <v>Arancel al Registro de Multas de Tránsito No Pagadas</v>
      </c>
      <c r="D546" s="17">
        <v>0</v>
      </c>
      <c r="E546" s="17">
        <v>0</v>
      </c>
      <c r="F546" s="18">
        <v>0</v>
      </c>
      <c r="G546" s="183">
        <v>0</v>
      </c>
      <c r="H546" s="184"/>
    </row>
    <row r="547" spans="1:11" x14ac:dyDescent="0.25">
      <c r="A547" s="3" t="str">
        <f>[2]Egresos!A376</f>
        <v>EEE.26.04.003.000.000</v>
      </c>
      <c r="B547" s="15"/>
      <c r="C547" s="16" t="str">
        <f>[2]Egresos!B376</f>
        <v>Aplicación Cobros Judiciales a favor de Empresas Concesionarias</v>
      </c>
      <c r="D547" s="17">
        <v>0</v>
      </c>
      <c r="E547" s="17">
        <v>0</v>
      </c>
      <c r="F547" s="18">
        <v>0</v>
      </c>
      <c r="G547" s="183">
        <v>0</v>
      </c>
      <c r="H547" s="184"/>
    </row>
    <row r="548" spans="1:11" outlineLevel="1" x14ac:dyDescent="0.25">
      <c r="A548" s="3" t="str">
        <f>[2]Egresos!A377</f>
        <v>EEE.26.04.999.000.000</v>
      </c>
      <c r="B548" s="15"/>
      <c r="C548" s="16" t="str">
        <f>[2]Egresos!B377</f>
        <v>Aplicación Otros Fondos de Terceros</v>
      </c>
      <c r="D548" s="17">
        <v>0</v>
      </c>
      <c r="E548" s="17">
        <v>0</v>
      </c>
      <c r="F548" s="18">
        <v>0</v>
      </c>
      <c r="G548" s="183">
        <v>0</v>
      </c>
      <c r="H548" s="184"/>
    </row>
    <row r="549" spans="1:11" outlineLevel="1" x14ac:dyDescent="0.25">
      <c r="A549" s="3" t="str">
        <f>[2]Egresos!A378</f>
        <v>EEE.29.00.000.000.000</v>
      </c>
      <c r="B549" s="15"/>
      <c r="C549" s="16" t="str">
        <f>[2]Egresos!B378</f>
        <v>CxP ADQUISIC. DE ACTIVOS NO FINANCIEROS</v>
      </c>
      <c r="D549" s="17">
        <v>5224</v>
      </c>
      <c r="E549" s="17">
        <v>29480</v>
      </c>
      <c r="F549" s="18">
        <v>24917</v>
      </c>
      <c r="G549" s="183">
        <v>4563</v>
      </c>
      <c r="H549" s="184"/>
    </row>
    <row r="550" spans="1:11" outlineLevel="1" x14ac:dyDescent="0.25">
      <c r="A550" s="3" t="str">
        <f>[2]Egresos!A379</f>
        <v>EEE.29.01.000.000.000</v>
      </c>
      <c r="B550" s="15"/>
      <c r="C550" s="16" t="str">
        <f>[2]Egresos!B379</f>
        <v>TERRENOS</v>
      </c>
      <c r="D550" s="17">
        <v>0</v>
      </c>
      <c r="E550" s="17">
        <v>0</v>
      </c>
      <c r="F550" s="18">
        <v>0</v>
      </c>
      <c r="G550" s="183">
        <v>0</v>
      </c>
      <c r="H550" s="184"/>
    </row>
    <row r="551" spans="1:11" outlineLevel="1" x14ac:dyDescent="0.25">
      <c r="A551" s="3" t="str">
        <f>[2]Egresos!A380</f>
        <v>EEE.29.02.000.000.000</v>
      </c>
      <c r="B551" s="15"/>
      <c r="C551" s="16" t="str">
        <f>[2]Egresos!B380</f>
        <v>EDIFICIOS</v>
      </c>
      <c r="D551" s="17">
        <v>0</v>
      </c>
      <c r="E551" s="17">
        <v>0</v>
      </c>
      <c r="F551" s="18">
        <v>0</v>
      </c>
      <c r="G551" s="183">
        <v>0</v>
      </c>
      <c r="H551" s="184"/>
    </row>
    <row r="552" spans="1:11" outlineLevel="1" x14ac:dyDescent="0.25">
      <c r="A552" s="3" t="str">
        <f>[2]Egresos!A381</f>
        <v>EEE.29.03.000.000.000</v>
      </c>
      <c r="B552" s="15"/>
      <c r="C552" s="16" t="str">
        <f>[2]Egresos!B381</f>
        <v>VEHICULOS</v>
      </c>
      <c r="D552" s="17">
        <v>0</v>
      </c>
      <c r="E552" s="17">
        <v>0</v>
      </c>
      <c r="F552" s="18">
        <v>0</v>
      </c>
      <c r="G552" s="183">
        <v>0</v>
      </c>
      <c r="H552" s="184"/>
    </row>
    <row r="553" spans="1:11" outlineLevel="1" x14ac:dyDescent="0.25">
      <c r="A553" s="3" t="str">
        <f>[2]Egresos!A382</f>
        <v>EEE.29.04.000.000.000</v>
      </c>
      <c r="B553" s="15"/>
      <c r="C553" s="16" t="str">
        <f>[2]Egresos!B382</f>
        <v>MOBILIARIO Y OTROS</v>
      </c>
      <c r="D553" s="17">
        <v>2000</v>
      </c>
      <c r="E553" s="17">
        <v>2710</v>
      </c>
      <c r="F553" s="18">
        <f>BALANCE!I66+BALANCE!I119+BALANCE!I169+BALANCE!I222</f>
        <v>5177</v>
      </c>
      <c r="G553" s="183">
        <v>-5394</v>
      </c>
      <c r="H553" s="184"/>
      <c r="K553" s="178"/>
    </row>
    <row r="554" spans="1:11" outlineLevel="1" x14ac:dyDescent="0.25">
      <c r="A554" s="3" t="str">
        <f>[2]Egresos!A383</f>
        <v>EEE.29.05.000.000.000</v>
      </c>
      <c r="B554" s="15"/>
      <c r="C554" s="16" t="str">
        <f>[2]Egresos!B383</f>
        <v>MAQUINAS Y EQUIPOS</v>
      </c>
      <c r="D554" s="17">
        <v>0</v>
      </c>
      <c r="E554" s="17">
        <v>4830</v>
      </c>
      <c r="F554" s="18">
        <f>F555+F557</f>
        <v>828</v>
      </c>
      <c r="G554" s="183">
        <v>4002</v>
      </c>
      <c r="H554" s="184"/>
    </row>
    <row r="555" spans="1:11" outlineLevel="1" x14ac:dyDescent="0.25">
      <c r="A555" s="3" t="str">
        <f>[2]Egresos!A384</f>
        <v>EEE.29.05.001.000.000</v>
      </c>
      <c r="B555" s="15"/>
      <c r="C555" s="16" t="str">
        <f>[2]Egresos!B384</f>
        <v>Máquinas y Equipos de Oficina</v>
      </c>
      <c r="D555" s="17">
        <v>0</v>
      </c>
      <c r="E555" s="17">
        <v>0</v>
      </c>
      <c r="F555" s="18">
        <f>BALANCE!I170</f>
        <v>489</v>
      </c>
      <c r="G555" s="183">
        <v>-489</v>
      </c>
      <c r="H555" s="184"/>
    </row>
    <row r="556" spans="1:11" outlineLevel="1" x14ac:dyDescent="0.25">
      <c r="A556" s="3" t="str">
        <f>[2]Egresos!A385</f>
        <v>EEE.29.05.002.000.000</v>
      </c>
      <c r="B556" s="15"/>
      <c r="C556" s="16" t="str">
        <f>[2]Egresos!B385</f>
        <v>Maquinarias y Equipos para la Producción</v>
      </c>
      <c r="D556" s="17">
        <v>0</v>
      </c>
      <c r="E556" s="17">
        <v>0</v>
      </c>
      <c r="F556" s="18">
        <v>0</v>
      </c>
      <c r="G556" s="183">
        <v>0</v>
      </c>
      <c r="H556" s="184"/>
    </row>
    <row r="557" spans="1:11" outlineLevel="1" x14ac:dyDescent="0.25">
      <c r="A557" s="3" t="str">
        <f>[2]Egresos!A386</f>
        <v>EEE.29.05.999.000.000</v>
      </c>
      <c r="B557" s="15"/>
      <c r="C557" s="16" t="str">
        <f>[2]Egresos!B386</f>
        <v>Otras</v>
      </c>
      <c r="D557" s="17">
        <v>0</v>
      </c>
      <c r="E557" s="17">
        <v>4830</v>
      </c>
      <c r="F557" s="18">
        <f>BALANCE!I223</f>
        <v>339</v>
      </c>
      <c r="G557" s="183">
        <v>4491</v>
      </c>
      <c r="H557" s="184"/>
    </row>
    <row r="558" spans="1:11" outlineLevel="1" x14ac:dyDescent="0.25">
      <c r="A558" s="3" t="str">
        <f>[2]Egresos!A387</f>
        <v>EEE.29.06.000.000.000</v>
      </c>
      <c r="B558" s="15"/>
      <c r="C558" s="16" t="str">
        <f>[2]Egresos!B387</f>
        <v>EQUIPOS INFORMATICOS</v>
      </c>
      <c r="D558" s="17">
        <v>3224</v>
      </c>
      <c r="E558" s="17">
        <v>21940</v>
      </c>
      <c r="F558" s="18">
        <f>F559</f>
        <v>2800</v>
      </c>
      <c r="G558" s="183">
        <f>E558-F558</f>
        <v>19140</v>
      </c>
      <c r="H558" s="184"/>
    </row>
    <row r="559" spans="1:11" outlineLevel="1" x14ac:dyDescent="0.25">
      <c r="A559" s="3" t="str">
        <f>[2]Egresos!A388</f>
        <v>EEE.29.06.001.000.000</v>
      </c>
      <c r="B559" s="15"/>
      <c r="C559" s="16" t="str">
        <f>[2]Egresos!B388</f>
        <v>Equipos Computacionales y Periféricos</v>
      </c>
      <c r="D559" s="17">
        <v>2000</v>
      </c>
      <c r="E559" s="17">
        <v>20176</v>
      </c>
      <c r="F559" s="18">
        <f>BALANCE!I67+BALANCE!I120+BALANCE!I252</f>
        <v>2800</v>
      </c>
      <c r="G559" s="183">
        <f>E559-F559</f>
        <v>17376</v>
      </c>
      <c r="H559" s="184"/>
    </row>
    <row r="560" spans="1:11" outlineLevel="1" x14ac:dyDescent="0.25">
      <c r="A560" s="3" t="str">
        <f>[2]Egresos!A389</f>
        <v>EEE.29.06.002.000.000</v>
      </c>
      <c r="B560" s="15"/>
      <c r="C560" s="16" t="str">
        <f>[2]Egresos!B389</f>
        <v>Equipos de Comunicaciones para Redes Informáticas</v>
      </c>
      <c r="D560" s="17">
        <v>1224</v>
      </c>
      <c r="E560" s="17">
        <v>1764</v>
      </c>
      <c r="F560" s="18">
        <v>0</v>
      </c>
      <c r="G560" s="183">
        <v>1764</v>
      </c>
      <c r="H560" s="184"/>
    </row>
    <row r="561" spans="1:8" outlineLevel="1" x14ac:dyDescent="0.25">
      <c r="A561" s="3" t="str">
        <f>[2]Egresos!A390</f>
        <v>EEE.29.07.000.000.000</v>
      </c>
      <c r="B561" s="15"/>
      <c r="C561" s="16" t="str">
        <f>[2]Egresos!B390</f>
        <v>PROGRAMAS INFORMATICOS</v>
      </c>
      <c r="D561" s="17">
        <v>0</v>
      </c>
      <c r="E561" s="17">
        <v>0</v>
      </c>
      <c r="F561" s="18">
        <v>0</v>
      </c>
      <c r="G561" s="183">
        <v>0</v>
      </c>
      <c r="H561" s="184"/>
    </row>
    <row r="562" spans="1:8" outlineLevel="1" x14ac:dyDescent="0.25">
      <c r="A562" s="3" t="str">
        <f>[2]Egresos!A391</f>
        <v>EEE.29.07.001.000.000</v>
      </c>
      <c r="B562" s="15"/>
      <c r="C562" s="16" t="str">
        <f>[2]Egresos!B391</f>
        <v>Programas Computacionales</v>
      </c>
      <c r="D562" s="17">
        <v>0</v>
      </c>
      <c r="E562" s="17">
        <v>0</v>
      </c>
      <c r="F562" s="18">
        <v>0</v>
      </c>
      <c r="G562" s="183">
        <v>0</v>
      </c>
      <c r="H562" s="184"/>
    </row>
    <row r="563" spans="1:8" x14ac:dyDescent="0.25">
      <c r="A563" s="3" t="str">
        <f>[2]Egresos!A392</f>
        <v>EEE.29.07.002.000.000</v>
      </c>
      <c r="B563" s="15"/>
      <c r="C563" s="16" t="str">
        <f>[2]Egresos!B392</f>
        <v>Sistemas de Información</v>
      </c>
      <c r="D563" s="17">
        <v>0</v>
      </c>
      <c r="E563" s="17">
        <v>0</v>
      </c>
      <c r="F563" s="18">
        <v>0</v>
      </c>
      <c r="G563" s="183">
        <v>0</v>
      </c>
      <c r="H563" s="184"/>
    </row>
    <row r="564" spans="1:8" outlineLevel="1" x14ac:dyDescent="0.25">
      <c r="A564" s="3" t="str">
        <f>[2]Egresos!A393</f>
        <v>EEE.29.99.000.000.000</v>
      </c>
      <c r="B564" s="15"/>
      <c r="C564" s="16" t="str">
        <f>[2]Egresos!B393</f>
        <v>OTROS ACTIVOS NO FINANCIEROS</v>
      </c>
      <c r="D564" s="17">
        <v>0</v>
      </c>
      <c r="E564" s="17">
        <v>0</v>
      </c>
      <c r="F564" s="18">
        <v>0</v>
      </c>
      <c r="G564" s="183">
        <v>0</v>
      </c>
      <c r="H564" s="184"/>
    </row>
    <row r="565" spans="1:8" outlineLevel="1" x14ac:dyDescent="0.25">
      <c r="A565" s="3" t="str">
        <f>[2]Egresos!A394</f>
        <v>EEE.30.00.000.000.000</v>
      </c>
      <c r="B565" s="15"/>
      <c r="C565" s="16" t="str">
        <f>[2]Egresos!B394</f>
        <v>CxP ADQUISIC. DE ACTIVOS FINANCIEROS</v>
      </c>
      <c r="D565" s="17">
        <v>0</v>
      </c>
      <c r="E565" s="17">
        <v>0</v>
      </c>
      <c r="F565" s="18">
        <v>0</v>
      </c>
      <c r="G565" s="183">
        <v>0</v>
      </c>
      <c r="H565" s="184"/>
    </row>
    <row r="566" spans="1:8" outlineLevel="1" x14ac:dyDescent="0.25">
      <c r="A566" s="3" t="str">
        <f>[2]Egresos!A395</f>
        <v>EEE.30.01.000.000.000</v>
      </c>
      <c r="B566" s="15"/>
      <c r="C566" s="16" t="str">
        <f>[2]Egresos!B395</f>
        <v>COMPRA DE TITULOS Y VALORES</v>
      </c>
      <c r="D566" s="17">
        <v>0</v>
      </c>
      <c r="E566" s="17">
        <v>0</v>
      </c>
      <c r="F566" s="18">
        <v>0</v>
      </c>
      <c r="G566" s="183">
        <v>0</v>
      </c>
      <c r="H566" s="184"/>
    </row>
    <row r="567" spans="1:8" outlineLevel="1" x14ac:dyDescent="0.25">
      <c r="A567" s="3" t="str">
        <f>[2]Egresos!A396</f>
        <v>EEE.30.01.001.000.000</v>
      </c>
      <c r="B567" s="15"/>
      <c r="C567" s="16" t="str">
        <f>[2]Egresos!B396</f>
        <v>Depósitos a Plazo</v>
      </c>
      <c r="D567" s="17">
        <v>0</v>
      </c>
      <c r="E567" s="17">
        <v>0</v>
      </c>
      <c r="F567" s="18">
        <v>0</v>
      </c>
      <c r="G567" s="183">
        <v>0</v>
      </c>
      <c r="H567" s="184"/>
    </row>
    <row r="568" spans="1:8" outlineLevel="1" x14ac:dyDescent="0.25">
      <c r="A568" s="3" t="str">
        <f>[2]Egresos!A397</f>
        <v>EEE.30.01.003.000.000</v>
      </c>
      <c r="B568" s="15"/>
      <c r="C568" s="16" t="str">
        <f>[2]Egresos!B397</f>
        <v>Cuotas de Fondos Mutuos</v>
      </c>
      <c r="D568" s="17">
        <v>0</v>
      </c>
      <c r="E568" s="17">
        <v>0</v>
      </c>
      <c r="F568" s="18">
        <v>0</v>
      </c>
      <c r="G568" s="183">
        <v>0</v>
      </c>
      <c r="H568" s="184"/>
    </row>
    <row r="569" spans="1:8" outlineLevel="1" x14ac:dyDescent="0.25">
      <c r="A569" s="3" t="str">
        <f>[2]Egresos!A398</f>
        <v>EEE.30.01.004.000.000</v>
      </c>
      <c r="B569" s="15"/>
      <c r="C569" s="16" t="str">
        <f>[2]Egresos!B398</f>
        <v>Bonos o Pagares</v>
      </c>
      <c r="D569" s="17">
        <v>0</v>
      </c>
      <c r="E569" s="17">
        <v>0</v>
      </c>
      <c r="F569" s="18">
        <v>0</v>
      </c>
      <c r="G569" s="183">
        <v>0</v>
      </c>
      <c r="H569" s="184"/>
    </row>
    <row r="570" spans="1:8" outlineLevel="1" x14ac:dyDescent="0.25">
      <c r="A570" s="3" t="str">
        <f>[2]Egresos!A399</f>
        <v>EEE.30.01.999.000.000</v>
      </c>
      <c r="B570" s="15"/>
      <c r="C570" s="16" t="str">
        <f>[2]Egresos!B399</f>
        <v>Otros</v>
      </c>
      <c r="D570" s="17">
        <v>0</v>
      </c>
      <c r="E570" s="17">
        <v>0</v>
      </c>
      <c r="F570" s="18">
        <v>0</v>
      </c>
      <c r="G570" s="183">
        <v>0</v>
      </c>
      <c r="H570" s="184"/>
    </row>
    <row r="571" spans="1:8" x14ac:dyDescent="0.25">
      <c r="A571" s="3" t="str">
        <f>[2]Egresos!A400</f>
        <v>EEE.30.02.000.000.000</v>
      </c>
      <c r="B571" s="15"/>
      <c r="C571" s="16" t="str">
        <f>[2]Egresos!B400</f>
        <v>COMPRA DE ACCIONES Y PARTIC. DE CAPITAL</v>
      </c>
      <c r="D571" s="17">
        <v>0</v>
      </c>
      <c r="E571" s="17">
        <v>0</v>
      </c>
      <c r="F571" s="18">
        <v>0</v>
      </c>
      <c r="G571" s="183">
        <v>0</v>
      </c>
      <c r="H571" s="184"/>
    </row>
    <row r="572" spans="1:8" outlineLevel="1" x14ac:dyDescent="0.25">
      <c r="A572" s="3" t="str">
        <f>[2]Egresos!A401</f>
        <v>EEE.30.99.000.000.000</v>
      </c>
      <c r="B572" s="15"/>
      <c r="C572" s="16" t="str">
        <f>[2]Egresos!B401</f>
        <v>OTROS ACTIVOS FINANCIEROS</v>
      </c>
      <c r="D572" s="17">
        <v>0</v>
      </c>
      <c r="E572" s="17">
        <v>0</v>
      </c>
      <c r="F572" s="18">
        <v>0</v>
      </c>
      <c r="G572" s="183">
        <v>0</v>
      </c>
      <c r="H572" s="184"/>
    </row>
    <row r="573" spans="1:8" outlineLevel="1" x14ac:dyDescent="0.25">
      <c r="A573" s="3" t="str">
        <f>[2]Egresos!A402</f>
        <v>EEE.31.00.000.000.000</v>
      </c>
      <c r="B573" s="15"/>
      <c r="C573" s="16" t="str">
        <f>[2]Egresos!B402</f>
        <v>C X P INICIATIVAS DE INVERSION</v>
      </c>
      <c r="D573" s="17">
        <v>0</v>
      </c>
      <c r="E573" s="17">
        <v>0</v>
      </c>
      <c r="F573" s="18">
        <v>0</v>
      </c>
      <c r="G573" s="183">
        <v>0</v>
      </c>
      <c r="H573" s="184"/>
    </row>
    <row r="574" spans="1:8" outlineLevel="1" x14ac:dyDescent="0.25">
      <c r="A574" s="3" t="str">
        <f>[2]Egresos!A403</f>
        <v>EEE.31.01.000.000.000</v>
      </c>
      <c r="B574" s="15"/>
      <c r="C574" s="16" t="str">
        <f>[2]Egresos!B403</f>
        <v>ESTUDIOS BASICOS</v>
      </c>
      <c r="D574" s="17">
        <v>0</v>
      </c>
      <c r="E574" s="17">
        <v>0</v>
      </c>
      <c r="F574" s="18">
        <v>0</v>
      </c>
      <c r="G574" s="183">
        <v>0</v>
      </c>
      <c r="H574" s="184"/>
    </row>
    <row r="575" spans="1:8" outlineLevel="1" x14ac:dyDescent="0.25">
      <c r="A575" s="3" t="str">
        <f>[2]Egresos!A404</f>
        <v>EEE.31.01.001.000.000</v>
      </c>
      <c r="B575" s="15"/>
      <c r="C575" s="16" t="str">
        <f>[2]Egresos!B404</f>
        <v>Gastos Administrativos</v>
      </c>
      <c r="D575" s="17">
        <v>0</v>
      </c>
      <c r="E575" s="17">
        <v>0</v>
      </c>
      <c r="F575" s="18">
        <v>0</v>
      </c>
      <c r="G575" s="183">
        <v>0</v>
      </c>
      <c r="H575" s="184"/>
    </row>
    <row r="576" spans="1:8" outlineLevel="1" x14ac:dyDescent="0.25">
      <c r="A576" s="3" t="str">
        <f>[2]Egresos!A405</f>
        <v>EEE.31.01.002.000.000</v>
      </c>
      <c r="B576" s="15"/>
      <c r="C576" s="16" t="str">
        <f>[2]Egresos!B405</f>
        <v>Consultorías</v>
      </c>
      <c r="D576" s="17">
        <v>0</v>
      </c>
      <c r="E576" s="17">
        <v>0</v>
      </c>
      <c r="F576" s="18">
        <v>0</v>
      </c>
      <c r="G576" s="183">
        <v>0</v>
      </c>
      <c r="H576" s="184"/>
    </row>
    <row r="577" spans="1:8" outlineLevel="1" x14ac:dyDescent="0.25">
      <c r="A577" s="3" t="str">
        <f>[2]Egresos!A406</f>
        <v>EEE.31.02.000.000.000</v>
      </c>
      <c r="B577" s="15"/>
      <c r="C577" s="16" t="str">
        <f>[2]Egresos!B406</f>
        <v>PROYECTOS</v>
      </c>
      <c r="D577" s="17">
        <v>0</v>
      </c>
      <c r="E577" s="17">
        <v>0</v>
      </c>
      <c r="F577" s="18">
        <v>0</v>
      </c>
      <c r="G577" s="183">
        <v>0</v>
      </c>
      <c r="H577" s="184"/>
    </row>
    <row r="578" spans="1:8" outlineLevel="1" x14ac:dyDescent="0.25">
      <c r="A578" s="3" t="str">
        <f>[2]Egresos!A407</f>
        <v>EEE.31.02.001.000.000</v>
      </c>
      <c r="B578" s="15"/>
      <c r="C578" s="16" t="str">
        <f>[2]Egresos!B407</f>
        <v>Gastos Administrativos</v>
      </c>
      <c r="D578" s="17">
        <v>0</v>
      </c>
      <c r="E578" s="17">
        <v>0</v>
      </c>
      <c r="F578" s="18">
        <v>0</v>
      </c>
      <c r="G578" s="183">
        <v>0</v>
      </c>
      <c r="H578" s="184"/>
    </row>
    <row r="579" spans="1:8" outlineLevel="1" x14ac:dyDescent="0.25">
      <c r="A579" s="3" t="str">
        <f>[2]Egresos!A408</f>
        <v>EEE.31.02.002.000.000</v>
      </c>
      <c r="B579" s="15"/>
      <c r="C579" s="16" t="str">
        <f>[2]Egresos!B408</f>
        <v>Consultorías</v>
      </c>
      <c r="D579" s="17">
        <v>0</v>
      </c>
      <c r="E579" s="17">
        <v>0</v>
      </c>
      <c r="F579" s="18">
        <v>0</v>
      </c>
      <c r="G579" s="183">
        <v>0</v>
      </c>
      <c r="H579" s="184"/>
    </row>
    <row r="580" spans="1:8" outlineLevel="1" x14ac:dyDescent="0.25">
      <c r="A580" s="3" t="str">
        <f>[2]Egresos!A409</f>
        <v>EEE.31.02.003.000.000</v>
      </c>
      <c r="B580" s="15"/>
      <c r="C580" s="16" t="str">
        <f>[2]Egresos!B409</f>
        <v>Terrenos</v>
      </c>
      <c r="D580" s="17">
        <v>0</v>
      </c>
      <c r="E580" s="17">
        <v>0</v>
      </c>
      <c r="F580" s="18">
        <v>0</v>
      </c>
      <c r="G580" s="183">
        <v>0</v>
      </c>
      <c r="H580" s="184"/>
    </row>
    <row r="581" spans="1:8" outlineLevel="1" x14ac:dyDescent="0.25">
      <c r="A581" s="3" t="str">
        <f>[2]Egresos!A410</f>
        <v>EEE.31.02.004.000.000</v>
      </c>
      <c r="B581" s="15"/>
      <c r="C581" s="16" t="str">
        <f>[2]Egresos!B410</f>
        <v>Obras Civiles</v>
      </c>
      <c r="D581" s="17">
        <v>0</v>
      </c>
      <c r="E581" s="17">
        <v>0</v>
      </c>
      <c r="F581" s="18">
        <v>0</v>
      </c>
      <c r="G581" s="183">
        <v>0</v>
      </c>
      <c r="H581" s="184"/>
    </row>
    <row r="582" spans="1:8" outlineLevel="1" x14ac:dyDescent="0.25">
      <c r="A582" s="3" t="str">
        <f>[2]Egresos!A411</f>
        <v>EEE.31.02.005.000.000</v>
      </c>
      <c r="B582" s="15"/>
      <c r="C582" s="16" t="str">
        <f>[2]Egresos!B411</f>
        <v>Equipamiento</v>
      </c>
      <c r="D582" s="17">
        <v>0</v>
      </c>
      <c r="E582" s="17">
        <v>0</v>
      </c>
      <c r="F582" s="18">
        <v>0</v>
      </c>
      <c r="G582" s="183">
        <v>0</v>
      </c>
      <c r="H582" s="184"/>
    </row>
    <row r="583" spans="1:8" outlineLevel="1" x14ac:dyDescent="0.25">
      <c r="A583" s="3" t="str">
        <f>[2]Egresos!A412</f>
        <v>EEE.31.02.006.000.000</v>
      </c>
      <c r="B583" s="15"/>
      <c r="C583" s="16" t="str">
        <f>[2]Egresos!B412</f>
        <v>Equipos</v>
      </c>
      <c r="D583" s="17">
        <v>0</v>
      </c>
      <c r="E583" s="17">
        <v>0</v>
      </c>
      <c r="F583" s="18">
        <v>0</v>
      </c>
      <c r="G583" s="183">
        <v>0</v>
      </c>
      <c r="H583" s="184"/>
    </row>
    <row r="584" spans="1:8" x14ac:dyDescent="0.25">
      <c r="A584" s="3" t="str">
        <f>[2]Egresos!A413</f>
        <v>EEE.31.02.007.000.000</v>
      </c>
      <c r="B584" s="15"/>
      <c r="C584" s="16" t="str">
        <f>[2]Egresos!B413</f>
        <v>Vehículos</v>
      </c>
      <c r="D584" s="17">
        <v>0</v>
      </c>
      <c r="E584" s="17">
        <v>0</v>
      </c>
      <c r="F584" s="18">
        <v>0</v>
      </c>
      <c r="G584" s="183">
        <v>0</v>
      </c>
      <c r="H584" s="184"/>
    </row>
    <row r="585" spans="1:8" outlineLevel="1" x14ac:dyDescent="0.25">
      <c r="A585" s="3" t="str">
        <f>[2]Egresos!A414</f>
        <v>EEE.31.02.999.000.000</v>
      </c>
      <c r="B585" s="15"/>
      <c r="C585" s="16" t="str">
        <f>[2]Egresos!B414</f>
        <v>Otros Gastos</v>
      </c>
      <c r="D585" s="17">
        <v>0</v>
      </c>
      <c r="E585" s="17">
        <v>0</v>
      </c>
      <c r="F585" s="18">
        <v>0</v>
      </c>
      <c r="G585" s="183">
        <v>0</v>
      </c>
      <c r="H585" s="184"/>
    </row>
    <row r="586" spans="1:8" outlineLevel="1" x14ac:dyDescent="0.25">
      <c r="A586" s="3" t="str">
        <f>[2]Egresos!A415</f>
        <v>EEE.32.00.000.000.000</v>
      </c>
      <c r="B586" s="15"/>
      <c r="C586" s="16" t="str">
        <f>[2]Egresos!B415</f>
        <v>CxP PRESTAMOS</v>
      </c>
      <c r="D586" s="17">
        <v>0</v>
      </c>
      <c r="E586" s="17">
        <v>0</v>
      </c>
      <c r="F586" s="18">
        <v>0</v>
      </c>
      <c r="G586" s="183">
        <v>0</v>
      </c>
      <c r="H586" s="184"/>
    </row>
    <row r="587" spans="1:8" outlineLevel="1" x14ac:dyDescent="0.25">
      <c r="A587" s="3" t="str">
        <f>[2]Egresos!A416</f>
        <v>EEE.32.06.000.000.000</v>
      </c>
      <c r="B587" s="15"/>
      <c r="C587" s="16" t="str">
        <f>[2]Egresos!B416</f>
        <v>POR ANTICIPOS A CONTRATISTAS</v>
      </c>
      <c r="D587" s="17">
        <v>0</v>
      </c>
      <c r="E587" s="17">
        <v>0</v>
      </c>
      <c r="F587" s="18">
        <v>0</v>
      </c>
      <c r="G587" s="183">
        <v>0</v>
      </c>
      <c r="H587" s="184"/>
    </row>
    <row r="588" spans="1:8" outlineLevel="1" x14ac:dyDescent="0.25">
      <c r="A588" s="3" t="str">
        <f>[2]Egresos!A417</f>
        <v>EEE.32.09.000.000.000</v>
      </c>
      <c r="B588" s="15"/>
      <c r="C588" s="16" t="str">
        <f>[2]Egresos!B417</f>
        <v>POR VENTAS A PLAZO</v>
      </c>
      <c r="D588" s="17">
        <v>0</v>
      </c>
      <c r="E588" s="17">
        <v>0</v>
      </c>
      <c r="F588" s="18"/>
      <c r="G588" s="183">
        <v>0</v>
      </c>
      <c r="H588" s="184"/>
    </row>
    <row r="589" spans="1:8" outlineLevel="1" x14ac:dyDescent="0.25">
      <c r="A589" s="3" t="str">
        <f>[2]Egresos!A418</f>
        <v>EEE.33.00.000.000.000</v>
      </c>
      <c r="B589" s="15"/>
      <c r="C589" s="16" t="str">
        <f>[2]Egresos!B418</f>
        <v>CxP TRANSFERENCIAS DE CAPITAL</v>
      </c>
      <c r="D589" s="17">
        <v>0</v>
      </c>
      <c r="E589" s="17">
        <v>55851</v>
      </c>
      <c r="F589" s="18"/>
      <c r="G589" s="183">
        <v>50985</v>
      </c>
      <c r="H589" s="184"/>
    </row>
    <row r="590" spans="1:8" outlineLevel="1" x14ac:dyDescent="0.25">
      <c r="A590" s="3" t="str">
        <f>[2]Egresos!A419</f>
        <v>EEE.33.01.000.000.000</v>
      </c>
      <c r="B590" s="15"/>
      <c r="C590" s="16" t="str">
        <f>[2]Egresos!B419</f>
        <v>AL SECTOR PRIVADO</v>
      </c>
      <c r="D590" s="17">
        <v>0</v>
      </c>
      <c r="E590" s="17">
        <v>0</v>
      </c>
      <c r="F590" s="18"/>
      <c r="G590" s="183">
        <v>0</v>
      </c>
      <c r="H590" s="184"/>
    </row>
    <row r="591" spans="1:8" outlineLevel="1" x14ac:dyDescent="0.25">
      <c r="A591" s="3" t="str">
        <f>[2]Egresos!A420</f>
        <v>EEE.33.03.000.000.000</v>
      </c>
      <c r="B591" s="15"/>
      <c r="C591" s="16" t="str">
        <f>[2]Egresos!B420</f>
        <v>A OTRAS ENTIDADES PUBLICAS</v>
      </c>
      <c r="D591" s="17">
        <v>0</v>
      </c>
      <c r="E591" s="17">
        <v>55851</v>
      </c>
      <c r="F591" s="18"/>
      <c r="G591" s="183">
        <v>50985</v>
      </c>
      <c r="H591" s="184"/>
    </row>
    <row r="592" spans="1:8" outlineLevel="1" x14ac:dyDescent="0.25">
      <c r="A592" s="3" t="str">
        <f>[2]Egresos!A421</f>
        <v>EEE.33.03.001.000.000</v>
      </c>
      <c r="B592" s="15"/>
      <c r="C592" s="16" t="str">
        <f>[2]Egresos!B421</f>
        <v>A los Servicios Regionales de Vivienda y Urbanización</v>
      </c>
      <c r="D592" s="17">
        <v>0</v>
      </c>
      <c r="E592" s="17">
        <v>0</v>
      </c>
      <c r="F592" s="18">
        <v>0</v>
      </c>
      <c r="G592" s="183">
        <v>0</v>
      </c>
      <c r="H592" s="184"/>
    </row>
    <row r="593" spans="1:11" outlineLevel="1" x14ac:dyDescent="0.25">
      <c r="A593" s="3" t="str">
        <f>[2]Egresos!A422</f>
        <v>EEE.33.03.001.001.000</v>
      </c>
      <c r="B593" s="15"/>
      <c r="C593" s="16" t="str">
        <f>[2]Egresos!B422</f>
        <v>Programa Pavimentos Participativos</v>
      </c>
      <c r="D593" s="17">
        <v>0</v>
      </c>
      <c r="E593" s="17">
        <v>0</v>
      </c>
      <c r="F593" s="18">
        <v>0</v>
      </c>
      <c r="G593" s="183">
        <v>0</v>
      </c>
      <c r="H593" s="184"/>
    </row>
    <row r="594" spans="1:11" outlineLevel="1" x14ac:dyDescent="0.25">
      <c r="A594" s="3" t="str">
        <f>[2]Egresos!A423</f>
        <v>EEE.33.03.001.002.000</v>
      </c>
      <c r="B594" s="15"/>
      <c r="C594" s="16" t="str">
        <f>[2]Egresos!B423</f>
        <v>Programa Mejoramiento Condominios Sociales</v>
      </c>
      <c r="D594" s="17">
        <v>0</v>
      </c>
      <c r="E594" s="17">
        <v>0</v>
      </c>
      <c r="F594" s="18">
        <v>0</v>
      </c>
      <c r="G594" s="183">
        <v>0</v>
      </c>
      <c r="H594" s="184"/>
    </row>
    <row r="595" spans="1:11" outlineLevel="1" x14ac:dyDescent="0.25">
      <c r="A595" s="3" t="str">
        <f>[2]Egresos!A424</f>
        <v>EEE.33.03.001.003.000</v>
      </c>
      <c r="B595" s="15"/>
      <c r="C595" s="16" t="str">
        <f>[2]Egresos!B424</f>
        <v>Programa Rehabilitación de Espacios Públicos</v>
      </c>
      <c r="D595" s="17">
        <v>0</v>
      </c>
      <c r="E595" s="17">
        <v>0</v>
      </c>
      <c r="F595" s="18">
        <v>0</v>
      </c>
      <c r="G595" s="183">
        <v>0</v>
      </c>
      <c r="H595" s="184"/>
    </row>
    <row r="596" spans="1:11" x14ac:dyDescent="0.25">
      <c r="A596" s="3" t="str">
        <f>[2]Egresos!A425</f>
        <v>EEE.33.03.001.004.000</v>
      </c>
      <c r="B596" s="15"/>
      <c r="C596" s="16" t="str">
        <f>[2]Egresos!B425</f>
        <v>Programas Urbanos</v>
      </c>
      <c r="D596" s="17">
        <v>0</v>
      </c>
      <c r="E596" s="17">
        <v>0</v>
      </c>
      <c r="F596" s="18">
        <v>0</v>
      </c>
      <c r="G596" s="183">
        <v>0</v>
      </c>
      <c r="H596" s="184"/>
    </row>
    <row r="597" spans="1:11" outlineLevel="1" x14ac:dyDescent="0.25">
      <c r="A597" s="3" t="str">
        <f>[2]Egresos!A426</f>
        <v>EEE.33.03.099.000.000</v>
      </c>
      <c r="B597" s="15"/>
      <c r="C597" s="16" t="str">
        <f>[2]Egresos!B426</f>
        <v>A Otras Entidades Públicas</v>
      </c>
      <c r="D597" s="17">
        <v>0</v>
      </c>
      <c r="E597" s="17">
        <v>55851</v>
      </c>
      <c r="G597" s="183">
        <v>50985</v>
      </c>
      <c r="H597" s="184"/>
      <c r="K597" s="165"/>
    </row>
    <row r="598" spans="1:11" outlineLevel="1" x14ac:dyDescent="0.25">
      <c r="A598" s="3" t="str">
        <f>[2]Egresos!A427</f>
        <v>EEE.34.00.000.000.000</v>
      </c>
      <c r="B598" s="15"/>
      <c r="C598" s="16" t="str">
        <f>[2]Egresos!B427</f>
        <v>CxP SERVICIO DE LA DEUDA</v>
      </c>
      <c r="D598" s="17">
        <v>73530</v>
      </c>
      <c r="E598" s="17">
        <v>5511</v>
      </c>
      <c r="F598" s="17">
        <f>F608</f>
        <v>6112</v>
      </c>
      <c r="G598" s="183">
        <f>E598-F598</f>
        <v>-601</v>
      </c>
      <c r="H598" s="184"/>
    </row>
    <row r="599" spans="1:11" outlineLevel="1" x14ac:dyDescent="0.25">
      <c r="A599" s="3" t="str">
        <f>[2]Egresos!A428</f>
        <v>EEE.34.01.000.000.000</v>
      </c>
      <c r="B599" s="15"/>
      <c r="C599" s="16" t="str">
        <f>[2]Egresos!B428</f>
        <v>AMORTIZACION DEUDA INTERNA</v>
      </c>
      <c r="D599" s="17">
        <v>0</v>
      </c>
      <c r="E599" s="17">
        <v>0</v>
      </c>
      <c r="F599" s="18">
        <v>0</v>
      </c>
      <c r="G599" s="183">
        <v>0</v>
      </c>
      <c r="H599" s="184"/>
    </row>
    <row r="600" spans="1:11" outlineLevel="1" x14ac:dyDescent="0.25">
      <c r="A600" s="3" t="str">
        <f>[2]Egresos!A429</f>
        <v>EEE.34.01.002.000.000</v>
      </c>
      <c r="B600" s="15"/>
      <c r="C600" s="16" t="str">
        <f>[2]Egresos!B429</f>
        <v>Empréstitos</v>
      </c>
      <c r="D600" s="17">
        <v>0</v>
      </c>
      <c r="E600" s="17">
        <v>0</v>
      </c>
      <c r="F600" s="18">
        <v>0</v>
      </c>
      <c r="G600" s="183">
        <v>0</v>
      </c>
      <c r="H600" s="184"/>
    </row>
    <row r="601" spans="1:11" outlineLevel="1" x14ac:dyDescent="0.25">
      <c r="A601" s="3" t="str">
        <f>[2]Egresos!A430</f>
        <v>EEE.34.01.003.000.000</v>
      </c>
      <c r="B601" s="15"/>
      <c r="C601" s="16" t="str">
        <f>[2]Egresos!B430</f>
        <v>Créditos de Proveedores</v>
      </c>
      <c r="D601" s="17">
        <v>0</v>
      </c>
      <c r="E601" s="17">
        <v>0</v>
      </c>
      <c r="F601" s="18">
        <v>0</v>
      </c>
      <c r="G601" s="183">
        <v>0</v>
      </c>
      <c r="H601" s="184"/>
    </row>
    <row r="602" spans="1:11" outlineLevel="1" x14ac:dyDescent="0.25">
      <c r="A602" s="3" t="str">
        <f>[2]Egresos!A431</f>
        <v>EEE.34.03.000.000.000</v>
      </c>
      <c r="B602" s="15"/>
      <c r="C602" s="16" t="str">
        <f>[2]Egresos!B431</f>
        <v>INTERESES DEUDA INTERNA</v>
      </c>
      <c r="D602" s="17">
        <v>0</v>
      </c>
      <c r="E602" s="17">
        <v>0</v>
      </c>
      <c r="F602" s="18">
        <v>0</v>
      </c>
      <c r="G602" s="183">
        <v>0</v>
      </c>
      <c r="H602" s="184"/>
    </row>
    <row r="603" spans="1:11" outlineLevel="1" x14ac:dyDescent="0.25">
      <c r="A603" s="3" t="str">
        <f>[2]Egresos!A432</f>
        <v>EEE.34.03.002.000.000</v>
      </c>
      <c r="B603" s="15"/>
      <c r="C603" s="16" t="str">
        <f>[2]Egresos!B432</f>
        <v>Empréstitos</v>
      </c>
      <c r="D603" s="17">
        <v>0</v>
      </c>
      <c r="E603" s="17">
        <v>0</v>
      </c>
      <c r="F603" s="18">
        <v>0</v>
      </c>
      <c r="G603" s="183">
        <v>0</v>
      </c>
      <c r="H603" s="184"/>
    </row>
    <row r="604" spans="1:11" outlineLevel="1" x14ac:dyDescent="0.25">
      <c r="A604" s="3" t="str">
        <f>[2]Egresos!A433</f>
        <v>EEE.34.03.003.000.000</v>
      </c>
      <c r="B604" s="15"/>
      <c r="C604" s="16" t="str">
        <f>[2]Egresos!B433</f>
        <v>Créditos de Proveedores</v>
      </c>
      <c r="D604" s="17">
        <v>0</v>
      </c>
      <c r="E604" s="17">
        <v>0</v>
      </c>
      <c r="F604" s="18">
        <v>0</v>
      </c>
      <c r="G604" s="183">
        <v>0</v>
      </c>
      <c r="H604" s="184"/>
    </row>
    <row r="605" spans="1:11" outlineLevel="1" x14ac:dyDescent="0.25">
      <c r="A605" s="3" t="str">
        <f>[2]Egresos!A434</f>
        <v>EEE.34.05.000.000.000</v>
      </c>
      <c r="B605" s="15"/>
      <c r="C605" s="16" t="str">
        <f>[2]Egresos!B434</f>
        <v>OTROS GASTOS FINANC. DEUDA INTERNA</v>
      </c>
      <c r="D605" s="17">
        <v>0</v>
      </c>
      <c r="E605" s="17">
        <v>0</v>
      </c>
      <c r="F605" s="18">
        <v>0</v>
      </c>
      <c r="G605" s="183">
        <v>0</v>
      </c>
      <c r="H605" s="184"/>
    </row>
    <row r="606" spans="1:11" outlineLevel="1" x14ac:dyDescent="0.25">
      <c r="A606" s="3" t="str">
        <f>[2]Egresos!A435</f>
        <v>EEE.34.05.002.000.000</v>
      </c>
      <c r="B606" s="15"/>
      <c r="C606" s="16" t="str">
        <f>[2]Egresos!B435</f>
        <v>Empréstitos</v>
      </c>
      <c r="D606" s="17">
        <v>0</v>
      </c>
      <c r="E606" s="17">
        <v>0</v>
      </c>
      <c r="F606" s="18">
        <v>0</v>
      </c>
      <c r="G606" s="183">
        <v>0</v>
      </c>
      <c r="H606" s="184"/>
    </row>
    <row r="607" spans="1:11" x14ac:dyDescent="0.25">
      <c r="A607" s="3" t="str">
        <f>[2]Egresos!A436</f>
        <v>EEE.34.05.003.000.000</v>
      </c>
      <c r="B607" s="15"/>
      <c r="C607" s="16" t="str">
        <f>[2]Egresos!B436</f>
        <v>Créditos de Proveedores</v>
      </c>
      <c r="D607" s="17">
        <v>0</v>
      </c>
      <c r="E607" s="17">
        <v>0</v>
      </c>
      <c r="F607" s="18">
        <v>0</v>
      </c>
      <c r="G607" s="183">
        <v>0</v>
      </c>
      <c r="H607" s="184"/>
    </row>
    <row r="608" spans="1:11" x14ac:dyDescent="0.25">
      <c r="A608" s="3" t="str">
        <f>[2]Egresos!A437</f>
        <v>EEE.34.07.000.000.000</v>
      </c>
      <c r="B608" s="4"/>
      <c r="C608" s="19" t="str">
        <f>[2]Egresos!B437</f>
        <v>DEUDA FLOTANTE</v>
      </c>
      <c r="D608" s="20">
        <v>73530</v>
      </c>
      <c r="E608" s="20">
        <v>5511</v>
      </c>
      <c r="F608" s="18">
        <f>BALANCE!I68+BALANCE!I121+BALANCE!I171+BALANCE!I224+BALANCE!I253+BALANCE!I277</f>
        <v>6112</v>
      </c>
      <c r="G608" s="183">
        <f>E608-F608</f>
        <v>-601</v>
      </c>
      <c r="H608" s="184"/>
      <c r="K608" s="178"/>
    </row>
    <row r="609" spans="1:8" x14ac:dyDescent="0.25">
      <c r="A609" s="185" t="str">
        <f>[2]Egresos!A438</f>
        <v>EEE.35.00.000.000.000</v>
      </c>
      <c r="B609" s="186"/>
      <c r="C609" s="187" t="str">
        <f>[2]Egresos!B438</f>
        <v>SALDO FINAL DE CAJA</v>
      </c>
      <c r="D609" s="14">
        <f>([1]Egresos!C436)</f>
        <v>0</v>
      </c>
      <c r="E609" s="14">
        <f>([1]Egresos!D436)</f>
        <v>0</v>
      </c>
      <c r="F609" s="14">
        <f>([1]Egresos!E436)</f>
        <v>0</v>
      </c>
      <c r="G609" s="183">
        <f>([1]Egresos!F436)</f>
        <v>0</v>
      </c>
      <c r="H609" s="184"/>
    </row>
  </sheetData>
  <mergeCells count="605">
    <mergeCell ref="B10:G10"/>
    <mergeCell ref="B11:G11"/>
    <mergeCell ref="G13:H13"/>
    <mergeCell ref="G14:H14"/>
    <mergeCell ref="A1:A2"/>
    <mergeCell ref="B1:I1"/>
    <mergeCell ref="B4:G4"/>
    <mergeCell ref="B5:G5"/>
    <mergeCell ref="B6:G6"/>
    <mergeCell ref="B9:G9"/>
    <mergeCell ref="G21:H21"/>
    <mergeCell ref="G22:H22"/>
    <mergeCell ref="G23:H23"/>
    <mergeCell ref="G24:H24"/>
    <mergeCell ref="G25:H25"/>
    <mergeCell ref="G26:H26"/>
    <mergeCell ref="G15:H15"/>
    <mergeCell ref="G16:H16"/>
    <mergeCell ref="G17:H17"/>
    <mergeCell ref="G18:H18"/>
    <mergeCell ref="G19:H19"/>
    <mergeCell ref="G20:H20"/>
    <mergeCell ref="G33:H33"/>
    <mergeCell ref="G34:H34"/>
    <mergeCell ref="G35:H35"/>
    <mergeCell ref="G36:H36"/>
    <mergeCell ref="G37:H37"/>
    <mergeCell ref="G38:H38"/>
    <mergeCell ref="G27:H27"/>
    <mergeCell ref="G28:H28"/>
    <mergeCell ref="G29:H29"/>
    <mergeCell ref="G30:H30"/>
    <mergeCell ref="G31:H31"/>
    <mergeCell ref="G32:H32"/>
    <mergeCell ref="G45:H45"/>
    <mergeCell ref="G46:H46"/>
    <mergeCell ref="G47:H47"/>
    <mergeCell ref="G48:H48"/>
    <mergeCell ref="G49:H49"/>
    <mergeCell ref="G50:H50"/>
    <mergeCell ref="G39:H39"/>
    <mergeCell ref="G40:H40"/>
    <mergeCell ref="G41:H41"/>
    <mergeCell ref="G42:H42"/>
    <mergeCell ref="G43:H43"/>
    <mergeCell ref="G44:H44"/>
    <mergeCell ref="G57:H57"/>
    <mergeCell ref="G58:H58"/>
    <mergeCell ref="G59:H59"/>
    <mergeCell ref="G60:H60"/>
    <mergeCell ref="G61:H61"/>
    <mergeCell ref="G62:H62"/>
    <mergeCell ref="G51:H51"/>
    <mergeCell ref="G52:H52"/>
    <mergeCell ref="G53:H53"/>
    <mergeCell ref="G54:H54"/>
    <mergeCell ref="G55:H55"/>
    <mergeCell ref="G56:H56"/>
    <mergeCell ref="G69:H69"/>
    <mergeCell ref="G70:H70"/>
    <mergeCell ref="G71:H71"/>
    <mergeCell ref="G72:H72"/>
    <mergeCell ref="G73:H73"/>
    <mergeCell ref="G74:H74"/>
    <mergeCell ref="G63:H63"/>
    <mergeCell ref="G64:H64"/>
    <mergeCell ref="G65:H65"/>
    <mergeCell ref="G66:H66"/>
    <mergeCell ref="G67:H67"/>
    <mergeCell ref="G68:H68"/>
    <mergeCell ref="G81:H81"/>
    <mergeCell ref="G82:H82"/>
    <mergeCell ref="G83:H83"/>
    <mergeCell ref="G84:H84"/>
    <mergeCell ref="G85:H85"/>
    <mergeCell ref="G86:H86"/>
    <mergeCell ref="G75:H75"/>
    <mergeCell ref="G76:H76"/>
    <mergeCell ref="G77:H77"/>
    <mergeCell ref="G78:H78"/>
    <mergeCell ref="G79:H79"/>
    <mergeCell ref="G80:H80"/>
    <mergeCell ref="G93:H93"/>
    <mergeCell ref="G94:H94"/>
    <mergeCell ref="G95:H95"/>
    <mergeCell ref="G96:H96"/>
    <mergeCell ref="G97:H97"/>
    <mergeCell ref="G98:H98"/>
    <mergeCell ref="G87:H87"/>
    <mergeCell ref="G88:H88"/>
    <mergeCell ref="G89:H89"/>
    <mergeCell ref="G90:H90"/>
    <mergeCell ref="G91:H91"/>
    <mergeCell ref="G92:H92"/>
    <mergeCell ref="G105:H105"/>
    <mergeCell ref="G106:H106"/>
    <mergeCell ref="G107:H107"/>
    <mergeCell ref="G108:H108"/>
    <mergeCell ref="G109:H109"/>
    <mergeCell ref="G110:H110"/>
    <mergeCell ref="G99:H99"/>
    <mergeCell ref="G100:H100"/>
    <mergeCell ref="G101:H101"/>
    <mergeCell ref="G102:H102"/>
    <mergeCell ref="G103:H103"/>
    <mergeCell ref="G104:H104"/>
    <mergeCell ref="G117:H117"/>
    <mergeCell ref="G118:H118"/>
    <mergeCell ref="G119:H119"/>
    <mergeCell ref="G120:H120"/>
    <mergeCell ref="G121:H121"/>
    <mergeCell ref="G122:H122"/>
    <mergeCell ref="G111:H111"/>
    <mergeCell ref="G112:H112"/>
    <mergeCell ref="G113:H113"/>
    <mergeCell ref="G114:H114"/>
    <mergeCell ref="G115:H115"/>
    <mergeCell ref="G116:H116"/>
    <mergeCell ref="G129:H129"/>
    <mergeCell ref="G130:H130"/>
    <mergeCell ref="G131:H131"/>
    <mergeCell ref="G132:H132"/>
    <mergeCell ref="G133:H133"/>
    <mergeCell ref="G134:H134"/>
    <mergeCell ref="G123:H123"/>
    <mergeCell ref="G124:H124"/>
    <mergeCell ref="G125:H125"/>
    <mergeCell ref="G126:H126"/>
    <mergeCell ref="G127:H127"/>
    <mergeCell ref="G128:H128"/>
    <mergeCell ref="G141:H141"/>
    <mergeCell ref="G142:H142"/>
    <mergeCell ref="G143:H143"/>
    <mergeCell ref="G144:H144"/>
    <mergeCell ref="G145:H145"/>
    <mergeCell ref="G146:H146"/>
    <mergeCell ref="G135:H135"/>
    <mergeCell ref="G136:H136"/>
    <mergeCell ref="G137:H137"/>
    <mergeCell ref="G138:H138"/>
    <mergeCell ref="G139:H139"/>
    <mergeCell ref="G140:H140"/>
    <mergeCell ref="G153:H153"/>
    <mergeCell ref="G154:H154"/>
    <mergeCell ref="G155:H155"/>
    <mergeCell ref="G156:H156"/>
    <mergeCell ref="G157:H157"/>
    <mergeCell ref="G158:H158"/>
    <mergeCell ref="G147:H147"/>
    <mergeCell ref="G148:H148"/>
    <mergeCell ref="G149:H149"/>
    <mergeCell ref="G150:H150"/>
    <mergeCell ref="G151:H151"/>
    <mergeCell ref="G152:H152"/>
    <mergeCell ref="A168:C168"/>
    <mergeCell ref="G168:H168"/>
    <mergeCell ref="B170:G170"/>
    <mergeCell ref="G159:H159"/>
    <mergeCell ref="G160:H160"/>
    <mergeCell ref="G161:H161"/>
    <mergeCell ref="G162:H162"/>
    <mergeCell ref="G163:H163"/>
    <mergeCell ref="G164:H164"/>
    <mergeCell ref="G172:H172"/>
    <mergeCell ref="G173:H173"/>
    <mergeCell ref="G174:H174"/>
    <mergeCell ref="G175:H175"/>
    <mergeCell ref="G176:H176"/>
    <mergeCell ref="G177:H177"/>
    <mergeCell ref="G165:H165"/>
    <mergeCell ref="G166:H166"/>
    <mergeCell ref="G167:H167"/>
    <mergeCell ref="G184:H184"/>
    <mergeCell ref="G185:H185"/>
    <mergeCell ref="G186:H186"/>
    <mergeCell ref="G187:H187"/>
    <mergeCell ref="G188:H188"/>
    <mergeCell ref="G189:H189"/>
    <mergeCell ref="G178:H178"/>
    <mergeCell ref="G179:H179"/>
    <mergeCell ref="G180:H180"/>
    <mergeCell ref="G181:H181"/>
    <mergeCell ref="G182:H182"/>
    <mergeCell ref="G183:H183"/>
    <mergeCell ref="G196:H196"/>
    <mergeCell ref="G197:H197"/>
    <mergeCell ref="G198:H198"/>
    <mergeCell ref="G199:H199"/>
    <mergeCell ref="G200:H200"/>
    <mergeCell ref="G201:H201"/>
    <mergeCell ref="G190:H190"/>
    <mergeCell ref="G191:H191"/>
    <mergeCell ref="G192:H192"/>
    <mergeCell ref="G193:H193"/>
    <mergeCell ref="G194:H194"/>
    <mergeCell ref="G195:H195"/>
    <mergeCell ref="G208:H208"/>
    <mergeCell ref="G209:H209"/>
    <mergeCell ref="G210:H210"/>
    <mergeCell ref="G211:H211"/>
    <mergeCell ref="G212:H212"/>
    <mergeCell ref="G213:H213"/>
    <mergeCell ref="G202:H202"/>
    <mergeCell ref="G203:H203"/>
    <mergeCell ref="G204:H204"/>
    <mergeCell ref="G205:H205"/>
    <mergeCell ref="G206:H206"/>
    <mergeCell ref="G207:H207"/>
    <mergeCell ref="G220:H220"/>
    <mergeCell ref="G221:H221"/>
    <mergeCell ref="G222:H222"/>
    <mergeCell ref="G223:H223"/>
    <mergeCell ref="G224:H224"/>
    <mergeCell ref="G225:H225"/>
    <mergeCell ref="G214:H214"/>
    <mergeCell ref="G215:H215"/>
    <mergeCell ref="G216:H216"/>
    <mergeCell ref="G217:H217"/>
    <mergeCell ref="G218:H218"/>
    <mergeCell ref="G219:H219"/>
    <mergeCell ref="G232:H232"/>
    <mergeCell ref="G233:H233"/>
    <mergeCell ref="G234:H234"/>
    <mergeCell ref="G235:H235"/>
    <mergeCell ref="G236:H236"/>
    <mergeCell ref="G237:H237"/>
    <mergeCell ref="G226:H226"/>
    <mergeCell ref="G227:H227"/>
    <mergeCell ref="G228:H228"/>
    <mergeCell ref="G229:H229"/>
    <mergeCell ref="G230:H230"/>
    <mergeCell ref="G231:H231"/>
    <mergeCell ref="G244:H244"/>
    <mergeCell ref="G245:H245"/>
    <mergeCell ref="G246:H246"/>
    <mergeCell ref="G247:H247"/>
    <mergeCell ref="G248:H248"/>
    <mergeCell ref="G249:H249"/>
    <mergeCell ref="G238:H238"/>
    <mergeCell ref="G239:H239"/>
    <mergeCell ref="G240:H240"/>
    <mergeCell ref="G241:H241"/>
    <mergeCell ref="G242:H242"/>
    <mergeCell ref="G243:H243"/>
    <mergeCell ref="G256:H256"/>
    <mergeCell ref="G257:H257"/>
    <mergeCell ref="G258:H258"/>
    <mergeCell ref="G259:H259"/>
    <mergeCell ref="G260:H260"/>
    <mergeCell ref="G261:H261"/>
    <mergeCell ref="G250:H250"/>
    <mergeCell ref="G251:H251"/>
    <mergeCell ref="G252:H252"/>
    <mergeCell ref="G253:H253"/>
    <mergeCell ref="G254:H254"/>
    <mergeCell ref="G255:H255"/>
    <mergeCell ref="G268:H268"/>
    <mergeCell ref="G269:H269"/>
    <mergeCell ref="G270:H270"/>
    <mergeCell ref="G271:H271"/>
    <mergeCell ref="G272:H272"/>
    <mergeCell ref="G273:H273"/>
    <mergeCell ref="G262:H262"/>
    <mergeCell ref="G263:H263"/>
    <mergeCell ref="G264:H264"/>
    <mergeCell ref="G265:H265"/>
    <mergeCell ref="G266:H266"/>
    <mergeCell ref="G267:H267"/>
    <mergeCell ref="G280:H280"/>
    <mergeCell ref="G281:H281"/>
    <mergeCell ref="G282:H282"/>
    <mergeCell ref="G283:H283"/>
    <mergeCell ref="G284:H284"/>
    <mergeCell ref="G285:H285"/>
    <mergeCell ref="G274:H274"/>
    <mergeCell ref="G275:H275"/>
    <mergeCell ref="G276:H276"/>
    <mergeCell ref="G277:H277"/>
    <mergeCell ref="G278:H278"/>
    <mergeCell ref="G279:H279"/>
    <mergeCell ref="G292:H292"/>
    <mergeCell ref="G293:H293"/>
    <mergeCell ref="G294:H294"/>
    <mergeCell ref="G295:H295"/>
    <mergeCell ref="G296:H296"/>
    <mergeCell ref="G297:H297"/>
    <mergeCell ref="G286:H286"/>
    <mergeCell ref="G287:H287"/>
    <mergeCell ref="G288:H288"/>
    <mergeCell ref="G289:H289"/>
    <mergeCell ref="G290:H290"/>
    <mergeCell ref="G291:H291"/>
    <mergeCell ref="G304:H304"/>
    <mergeCell ref="G305:H305"/>
    <mergeCell ref="G306:H306"/>
    <mergeCell ref="G307:H307"/>
    <mergeCell ref="G308:H308"/>
    <mergeCell ref="G309:H309"/>
    <mergeCell ref="G298:H298"/>
    <mergeCell ref="G299:H299"/>
    <mergeCell ref="G300:H300"/>
    <mergeCell ref="G301:H301"/>
    <mergeCell ref="G302:H302"/>
    <mergeCell ref="G303:H303"/>
    <mergeCell ref="G316:H316"/>
    <mergeCell ref="G317:H317"/>
    <mergeCell ref="G318:H318"/>
    <mergeCell ref="G319:H319"/>
    <mergeCell ref="G320:H320"/>
    <mergeCell ref="G321:H321"/>
    <mergeCell ref="G310:H310"/>
    <mergeCell ref="G311:H311"/>
    <mergeCell ref="G312:H312"/>
    <mergeCell ref="G313:H313"/>
    <mergeCell ref="G314:H314"/>
    <mergeCell ref="G315:H315"/>
    <mergeCell ref="G328:H328"/>
    <mergeCell ref="G329:H329"/>
    <mergeCell ref="G330:H330"/>
    <mergeCell ref="G331:H331"/>
    <mergeCell ref="G332:H332"/>
    <mergeCell ref="G333:H333"/>
    <mergeCell ref="G322:H322"/>
    <mergeCell ref="G323:H323"/>
    <mergeCell ref="G324:H324"/>
    <mergeCell ref="G325:H325"/>
    <mergeCell ref="G326:H326"/>
    <mergeCell ref="G327:H327"/>
    <mergeCell ref="G340:H340"/>
    <mergeCell ref="G341:H341"/>
    <mergeCell ref="G342:H342"/>
    <mergeCell ref="G343:H343"/>
    <mergeCell ref="G344:H344"/>
    <mergeCell ref="G345:H345"/>
    <mergeCell ref="G334:H334"/>
    <mergeCell ref="G335:H335"/>
    <mergeCell ref="G336:H336"/>
    <mergeCell ref="G337:H337"/>
    <mergeCell ref="G338:H338"/>
    <mergeCell ref="G339:H339"/>
    <mergeCell ref="G352:H352"/>
    <mergeCell ref="G353:H353"/>
    <mergeCell ref="G354:H354"/>
    <mergeCell ref="G355:H355"/>
    <mergeCell ref="G356:H356"/>
    <mergeCell ref="G357:H357"/>
    <mergeCell ref="G346:H346"/>
    <mergeCell ref="G347:H347"/>
    <mergeCell ref="G348:H348"/>
    <mergeCell ref="G349:H349"/>
    <mergeCell ref="G350:H350"/>
    <mergeCell ref="G351:H351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17:H417"/>
    <mergeCell ref="G406:H406"/>
    <mergeCell ref="G407:H407"/>
    <mergeCell ref="G408:H408"/>
    <mergeCell ref="G409:H409"/>
    <mergeCell ref="G410:H410"/>
    <mergeCell ref="G411:H411"/>
    <mergeCell ref="G424:H424"/>
    <mergeCell ref="G425:H425"/>
    <mergeCell ref="G426:H426"/>
    <mergeCell ref="G427:H427"/>
    <mergeCell ref="G428:H428"/>
    <mergeCell ref="G429:H429"/>
    <mergeCell ref="G418:H418"/>
    <mergeCell ref="G419:H419"/>
    <mergeCell ref="G420:H420"/>
    <mergeCell ref="G421:H421"/>
    <mergeCell ref="G422:H422"/>
    <mergeCell ref="G423:H423"/>
    <mergeCell ref="G436:H436"/>
    <mergeCell ref="G437:H437"/>
    <mergeCell ref="G438:H438"/>
    <mergeCell ref="G439:H439"/>
    <mergeCell ref="G440:H440"/>
    <mergeCell ref="G441:H441"/>
    <mergeCell ref="G430:H430"/>
    <mergeCell ref="G431:H431"/>
    <mergeCell ref="G432:H432"/>
    <mergeCell ref="G433:H433"/>
    <mergeCell ref="G434:H434"/>
    <mergeCell ref="G435:H435"/>
    <mergeCell ref="G448:H448"/>
    <mergeCell ref="G449:H449"/>
    <mergeCell ref="G450:H450"/>
    <mergeCell ref="G451:H451"/>
    <mergeCell ref="G452:H452"/>
    <mergeCell ref="G453:H453"/>
    <mergeCell ref="G442:H442"/>
    <mergeCell ref="G443:H443"/>
    <mergeCell ref="G444:H444"/>
    <mergeCell ref="G445:H445"/>
    <mergeCell ref="G446:H446"/>
    <mergeCell ref="G447:H447"/>
    <mergeCell ref="G460:H460"/>
    <mergeCell ref="G461:H461"/>
    <mergeCell ref="G462:H462"/>
    <mergeCell ref="G463:H463"/>
    <mergeCell ref="G464:H464"/>
    <mergeCell ref="G465:H465"/>
    <mergeCell ref="G454:H454"/>
    <mergeCell ref="G455:H455"/>
    <mergeCell ref="G456:H456"/>
    <mergeCell ref="G457:H457"/>
    <mergeCell ref="G458:H458"/>
    <mergeCell ref="G459:H459"/>
    <mergeCell ref="G472:H472"/>
    <mergeCell ref="G473:H473"/>
    <mergeCell ref="G474:H474"/>
    <mergeCell ref="G475:H475"/>
    <mergeCell ref="G476:H476"/>
    <mergeCell ref="G477:H477"/>
    <mergeCell ref="G466:H466"/>
    <mergeCell ref="G467:H467"/>
    <mergeCell ref="G468:H468"/>
    <mergeCell ref="G469:H469"/>
    <mergeCell ref="G470:H470"/>
    <mergeCell ref="G471:H471"/>
    <mergeCell ref="G484:H484"/>
    <mergeCell ref="G485:H485"/>
    <mergeCell ref="G486:H486"/>
    <mergeCell ref="G487:H487"/>
    <mergeCell ref="G488:H488"/>
    <mergeCell ref="G489:H489"/>
    <mergeCell ref="G478:H478"/>
    <mergeCell ref="G479:H479"/>
    <mergeCell ref="G480:H480"/>
    <mergeCell ref="G481:H481"/>
    <mergeCell ref="G482:H482"/>
    <mergeCell ref="G483:H483"/>
    <mergeCell ref="G496:H496"/>
    <mergeCell ref="G497:H497"/>
    <mergeCell ref="G498:H498"/>
    <mergeCell ref="G499:H499"/>
    <mergeCell ref="G500:H500"/>
    <mergeCell ref="G501:H501"/>
    <mergeCell ref="G490:H490"/>
    <mergeCell ref="G491:H491"/>
    <mergeCell ref="G492:H492"/>
    <mergeCell ref="G493:H493"/>
    <mergeCell ref="G494:H494"/>
    <mergeCell ref="G495:H495"/>
    <mergeCell ref="G508:H508"/>
    <mergeCell ref="G509:H509"/>
    <mergeCell ref="G510:H510"/>
    <mergeCell ref="G511:H511"/>
    <mergeCell ref="G512:H512"/>
    <mergeCell ref="G513:H513"/>
    <mergeCell ref="G502:H502"/>
    <mergeCell ref="G503:H503"/>
    <mergeCell ref="G504:H504"/>
    <mergeCell ref="G505:H505"/>
    <mergeCell ref="G506:H506"/>
    <mergeCell ref="G507:H507"/>
    <mergeCell ref="G520:H520"/>
    <mergeCell ref="G521:H521"/>
    <mergeCell ref="G522:H522"/>
    <mergeCell ref="G523:H523"/>
    <mergeCell ref="G524:H524"/>
    <mergeCell ref="G525:H525"/>
    <mergeCell ref="G514:H514"/>
    <mergeCell ref="G515:H515"/>
    <mergeCell ref="G516:H516"/>
    <mergeCell ref="G517:H517"/>
    <mergeCell ref="G518:H518"/>
    <mergeCell ref="G519:H519"/>
    <mergeCell ref="G532:H532"/>
    <mergeCell ref="G533:H533"/>
    <mergeCell ref="G534:H534"/>
    <mergeCell ref="G535:H535"/>
    <mergeCell ref="G536:H536"/>
    <mergeCell ref="G537:H537"/>
    <mergeCell ref="G526:H526"/>
    <mergeCell ref="G527:H527"/>
    <mergeCell ref="G528:H528"/>
    <mergeCell ref="G529:H529"/>
    <mergeCell ref="G530:H530"/>
    <mergeCell ref="G531:H531"/>
    <mergeCell ref="G544:H544"/>
    <mergeCell ref="G545:H545"/>
    <mergeCell ref="G546:H546"/>
    <mergeCell ref="G547:H547"/>
    <mergeCell ref="G548:H548"/>
    <mergeCell ref="G549:H549"/>
    <mergeCell ref="G538:H538"/>
    <mergeCell ref="G539:H539"/>
    <mergeCell ref="G540:H540"/>
    <mergeCell ref="G541:H541"/>
    <mergeCell ref="G542:H542"/>
    <mergeCell ref="G543:H543"/>
    <mergeCell ref="G556:H556"/>
    <mergeCell ref="G557:H557"/>
    <mergeCell ref="G558:H558"/>
    <mergeCell ref="G559:H559"/>
    <mergeCell ref="G560:H560"/>
    <mergeCell ref="G561:H561"/>
    <mergeCell ref="G550:H550"/>
    <mergeCell ref="G551:H551"/>
    <mergeCell ref="G552:H552"/>
    <mergeCell ref="G553:H553"/>
    <mergeCell ref="G554:H554"/>
    <mergeCell ref="G555:H555"/>
    <mergeCell ref="G568:H568"/>
    <mergeCell ref="G569:H569"/>
    <mergeCell ref="G570:H570"/>
    <mergeCell ref="G571:H571"/>
    <mergeCell ref="G572:H572"/>
    <mergeCell ref="G573:H573"/>
    <mergeCell ref="G562:H562"/>
    <mergeCell ref="G563:H563"/>
    <mergeCell ref="G564:H564"/>
    <mergeCell ref="G565:H565"/>
    <mergeCell ref="G566:H566"/>
    <mergeCell ref="G567:H567"/>
    <mergeCell ref="G580:H580"/>
    <mergeCell ref="G581:H581"/>
    <mergeCell ref="G582:H582"/>
    <mergeCell ref="G583:H583"/>
    <mergeCell ref="G584:H584"/>
    <mergeCell ref="G585:H585"/>
    <mergeCell ref="G574:H574"/>
    <mergeCell ref="G575:H575"/>
    <mergeCell ref="G576:H576"/>
    <mergeCell ref="G577:H577"/>
    <mergeCell ref="G578:H578"/>
    <mergeCell ref="G579:H579"/>
    <mergeCell ref="G592:H592"/>
    <mergeCell ref="G593:H593"/>
    <mergeCell ref="G594:H594"/>
    <mergeCell ref="G595:H595"/>
    <mergeCell ref="G596:H596"/>
    <mergeCell ref="G597:H597"/>
    <mergeCell ref="G586:H586"/>
    <mergeCell ref="G587:H587"/>
    <mergeCell ref="G588:H588"/>
    <mergeCell ref="G589:H589"/>
    <mergeCell ref="G590:H590"/>
    <mergeCell ref="G591:H591"/>
    <mergeCell ref="G604:H604"/>
    <mergeCell ref="G605:H605"/>
    <mergeCell ref="G606:H606"/>
    <mergeCell ref="G607:H607"/>
    <mergeCell ref="G608:H608"/>
    <mergeCell ref="A609:C609"/>
    <mergeCell ref="G609:H609"/>
    <mergeCell ref="G598:H598"/>
    <mergeCell ref="G599:H599"/>
    <mergeCell ref="G600:H600"/>
    <mergeCell ref="G601:H601"/>
    <mergeCell ref="G602:H602"/>
    <mergeCell ref="G603:H60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G1" workbookViewId="0">
      <selection activeCell="Q12" sqref="Q12"/>
    </sheetView>
  </sheetViews>
  <sheetFormatPr baseColWidth="10" defaultColWidth="11.42578125" defaultRowHeight="12.75" x14ac:dyDescent="0.2"/>
  <cols>
    <col min="1" max="1" width="6.28515625" style="88" hidden="1" customWidth="1"/>
    <col min="2" max="2" width="10.28515625" style="89" hidden="1" customWidth="1"/>
    <col min="3" max="3" width="5.42578125" style="89" hidden="1" customWidth="1"/>
    <col min="4" max="4" width="5.28515625" style="89" hidden="1" customWidth="1"/>
    <col min="5" max="5" width="9.140625" style="89" hidden="1" customWidth="1"/>
    <col min="6" max="6" width="13.140625" style="89" hidden="1" customWidth="1"/>
    <col min="7" max="7" width="22.42578125" style="89" bestFit="1" customWidth="1"/>
    <col min="8" max="8" width="46.140625" style="90" customWidth="1"/>
    <col min="9" max="9" width="28.5703125" style="91" customWidth="1"/>
    <col min="10" max="10" width="17" style="92" hidden="1" customWidth="1"/>
    <col min="11" max="11" width="15" style="92" hidden="1" customWidth="1"/>
    <col min="12" max="12" width="22.7109375" style="91" hidden="1" customWidth="1"/>
    <col min="13" max="13" width="13" style="93" hidden="1" customWidth="1"/>
    <col min="14" max="14" width="15" style="93" hidden="1" customWidth="1"/>
    <col min="15" max="15" width="22.7109375" style="26" customWidth="1"/>
    <col min="16" max="16" width="13" style="93" customWidth="1"/>
    <col min="17" max="17" width="15" style="93" customWidth="1"/>
    <col min="18" max="18" width="22.7109375" style="26" customWidth="1"/>
    <col min="19" max="20" width="15.85546875" style="93" hidden="1" customWidth="1"/>
    <col min="21" max="21" width="23.85546875" style="26" hidden="1" customWidth="1"/>
    <col min="22" max="22" width="15.85546875" style="26" customWidth="1"/>
    <col min="23" max="16384" width="11.42578125" style="26"/>
  </cols>
  <sheetData>
    <row r="1" spans="1:21" ht="26.25" thickBot="1" x14ac:dyDescent="0.25">
      <c r="A1" s="21" t="s">
        <v>17</v>
      </c>
      <c r="B1" s="21" t="s">
        <v>18</v>
      </c>
      <c r="C1" s="21" t="s">
        <v>19</v>
      </c>
      <c r="D1" s="21" t="s">
        <v>20</v>
      </c>
      <c r="E1" s="21" t="s">
        <v>21</v>
      </c>
      <c r="F1" s="21" t="s">
        <v>22</v>
      </c>
      <c r="G1" s="21"/>
      <c r="H1" s="22" t="s">
        <v>23</v>
      </c>
      <c r="I1" s="23" t="s">
        <v>24</v>
      </c>
      <c r="J1" s="24" t="s">
        <v>25</v>
      </c>
      <c r="K1" s="24" t="s">
        <v>26</v>
      </c>
      <c r="L1" s="25" t="s">
        <v>27</v>
      </c>
      <c r="M1" s="24" t="s">
        <v>25</v>
      </c>
      <c r="N1" s="24" t="s">
        <v>26</v>
      </c>
      <c r="O1" s="25" t="s">
        <v>28</v>
      </c>
      <c r="P1" s="24" t="s">
        <v>25</v>
      </c>
      <c r="Q1" s="24" t="s">
        <v>26</v>
      </c>
      <c r="R1" s="25" t="s">
        <v>29</v>
      </c>
      <c r="S1" s="24" t="s">
        <v>25</v>
      </c>
      <c r="T1" s="24" t="s">
        <v>26</v>
      </c>
      <c r="U1" s="25" t="s">
        <v>30</v>
      </c>
    </row>
    <row r="2" spans="1:21" x14ac:dyDescent="0.2">
      <c r="A2" s="27" t="s">
        <v>31</v>
      </c>
      <c r="B2" s="27" t="s">
        <v>32</v>
      </c>
      <c r="C2" s="27" t="s">
        <v>32</v>
      </c>
      <c r="D2" s="27" t="s">
        <v>33</v>
      </c>
      <c r="E2" s="27" t="s">
        <v>33</v>
      </c>
      <c r="F2" s="27" t="s">
        <v>33</v>
      </c>
      <c r="G2" s="28" t="s">
        <v>34</v>
      </c>
      <c r="H2" s="29" t="s">
        <v>35</v>
      </c>
      <c r="I2" s="30">
        <f t="shared" ref="I2:U2" si="0">+I3+I4+I42+I45+I69+I76</f>
        <v>1275986</v>
      </c>
      <c r="J2" s="31">
        <f t="shared" si="0"/>
        <v>414667</v>
      </c>
      <c r="K2" s="31">
        <f t="shared" si="0"/>
        <v>21200</v>
      </c>
      <c r="L2" s="30">
        <f t="shared" si="0"/>
        <v>1669453</v>
      </c>
      <c r="M2" s="31">
        <f t="shared" si="0"/>
        <v>19818</v>
      </c>
      <c r="N2" s="31">
        <f t="shared" si="0"/>
        <v>4980</v>
      </c>
      <c r="O2" s="30">
        <f t="shared" si="0"/>
        <v>1684291</v>
      </c>
      <c r="P2" s="31">
        <f t="shared" si="0"/>
        <v>0</v>
      </c>
      <c r="Q2" s="31">
        <f t="shared" si="0"/>
        <v>0</v>
      </c>
      <c r="R2" s="30">
        <f t="shared" si="0"/>
        <v>1684291</v>
      </c>
      <c r="S2" s="31">
        <f t="shared" si="0"/>
        <v>0</v>
      </c>
      <c r="T2" s="31">
        <f t="shared" si="0"/>
        <v>0</v>
      </c>
      <c r="U2" s="30">
        <f t="shared" si="0"/>
        <v>1684291</v>
      </c>
    </row>
    <row r="3" spans="1:21" x14ac:dyDescent="0.2">
      <c r="A3" s="32" t="s">
        <v>31</v>
      </c>
      <c r="B3" s="32" t="s">
        <v>36</v>
      </c>
      <c r="C3" s="32" t="s">
        <v>32</v>
      </c>
      <c r="D3" s="32" t="s">
        <v>33</v>
      </c>
      <c r="E3" s="32" t="s">
        <v>33</v>
      </c>
      <c r="F3" s="32" t="s">
        <v>33</v>
      </c>
      <c r="G3" s="32" t="s">
        <v>37</v>
      </c>
      <c r="H3" s="33" t="s">
        <v>38</v>
      </c>
      <c r="I3" s="34">
        <v>0</v>
      </c>
      <c r="J3" s="35">
        <v>0</v>
      </c>
      <c r="K3" s="35">
        <v>0</v>
      </c>
      <c r="L3" s="34">
        <v>0</v>
      </c>
      <c r="M3" s="35">
        <v>0</v>
      </c>
      <c r="N3" s="35">
        <v>0</v>
      </c>
      <c r="O3" s="34">
        <v>0</v>
      </c>
      <c r="P3" s="35">
        <v>0</v>
      </c>
      <c r="Q3" s="35">
        <v>0</v>
      </c>
      <c r="R3" s="34">
        <v>0</v>
      </c>
      <c r="S3" s="35">
        <v>0</v>
      </c>
      <c r="T3" s="35">
        <v>0</v>
      </c>
      <c r="U3" s="34">
        <v>0</v>
      </c>
    </row>
    <row r="4" spans="1:21" x14ac:dyDescent="0.2">
      <c r="A4" s="32" t="s">
        <v>31</v>
      </c>
      <c r="B4" s="32" t="s">
        <v>39</v>
      </c>
      <c r="C4" s="32" t="s">
        <v>32</v>
      </c>
      <c r="D4" s="32" t="s">
        <v>33</v>
      </c>
      <c r="E4" s="32" t="s">
        <v>33</v>
      </c>
      <c r="F4" s="32" t="s">
        <v>33</v>
      </c>
      <c r="G4" s="32" t="s">
        <v>40</v>
      </c>
      <c r="H4" s="33" t="s">
        <v>41</v>
      </c>
      <c r="I4" s="34">
        <f t="shared" ref="I4:U4" si="1">+I8+I5</f>
        <v>1160986</v>
      </c>
      <c r="J4" s="35">
        <f t="shared" si="1"/>
        <v>53728</v>
      </c>
      <c r="K4" s="35">
        <f t="shared" si="1"/>
        <v>21200</v>
      </c>
      <c r="L4" s="34">
        <f t="shared" si="1"/>
        <v>1193514</v>
      </c>
      <c r="M4" s="35">
        <f t="shared" si="1"/>
        <v>0</v>
      </c>
      <c r="N4" s="35">
        <f t="shared" si="1"/>
        <v>0</v>
      </c>
      <c r="O4" s="34">
        <f t="shared" si="1"/>
        <v>1193514</v>
      </c>
      <c r="P4" s="35">
        <f t="shared" si="1"/>
        <v>0</v>
      </c>
      <c r="Q4" s="35">
        <f t="shared" si="1"/>
        <v>0</v>
      </c>
      <c r="R4" s="34">
        <f t="shared" si="1"/>
        <v>1193514</v>
      </c>
      <c r="S4" s="35">
        <f t="shared" si="1"/>
        <v>0</v>
      </c>
      <c r="T4" s="35">
        <f t="shared" si="1"/>
        <v>0</v>
      </c>
      <c r="U4" s="34">
        <f t="shared" si="1"/>
        <v>1193514</v>
      </c>
    </row>
    <row r="5" spans="1:21" x14ac:dyDescent="0.2">
      <c r="A5" s="36" t="s">
        <v>31</v>
      </c>
      <c r="B5" s="36" t="s">
        <v>39</v>
      </c>
      <c r="C5" s="36" t="s">
        <v>42</v>
      </c>
      <c r="D5" s="36" t="s">
        <v>33</v>
      </c>
      <c r="E5" s="36" t="s">
        <v>33</v>
      </c>
      <c r="F5" s="36" t="s">
        <v>33</v>
      </c>
      <c r="G5" s="36" t="s">
        <v>43</v>
      </c>
      <c r="H5" s="37" t="s">
        <v>44</v>
      </c>
      <c r="I5" s="38">
        <f t="shared" ref="I5:U5" si="2">+I6</f>
        <v>0</v>
      </c>
      <c r="J5" s="39">
        <f t="shared" si="2"/>
        <v>0</v>
      </c>
      <c r="K5" s="39">
        <f t="shared" si="2"/>
        <v>0</v>
      </c>
      <c r="L5" s="38">
        <f t="shared" si="2"/>
        <v>0</v>
      </c>
      <c r="M5" s="39">
        <f t="shared" si="2"/>
        <v>0</v>
      </c>
      <c r="N5" s="39">
        <f t="shared" si="2"/>
        <v>0</v>
      </c>
      <c r="O5" s="38">
        <f t="shared" si="2"/>
        <v>0</v>
      </c>
      <c r="P5" s="39">
        <f t="shared" si="2"/>
        <v>0</v>
      </c>
      <c r="Q5" s="39">
        <f t="shared" si="2"/>
        <v>0</v>
      </c>
      <c r="R5" s="38">
        <f t="shared" si="2"/>
        <v>0</v>
      </c>
      <c r="S5" s="39">
        <f t="shared" si="2"/>
        <v>0</v>
      </c>
      <c r="T5" s="39">
        <f t="shared" si="2"/>
        <v>0</v>
      </c>
      <c r="U5" s="38">
        <f t="shared" si="2"/>
        <v>0</v>
      </c>
    </row>
    <row r="6" spans="1:21" x14ac:dyDescent="0.2">
      <c r="A6" s="40" t="s">
        <v>31</v>
      </c>
      <c r="B6" s="40" t="s">
        <v>39</v>
      </c>
      <c r="C6" s="40" t="s">
        <v>42</v>
      </c>
      <c r="D6" s="40" t="s">
        <v>45</v>
      </c>
      <c r="E6" s="40" t="s">
        <v>33</v>
      </c>
      <c r="F6" s="40" t="s">
        <v>33</v>
      </c>
      <c r="G6" s="40" t="s">
        <v>46</v>
      </c>
      <c r="H6" s="41" t="s">
        <v>44</v>
      </c>
      <c r="I6" s="42">
        <v>0</v>
      </c>
      <c r="J6" s="43">
        <v>0</v>
      </c>
      <c r="K6" s="43">
        <v>0</v>
      </c>
      <c r="L6" s="42">
        <v>0</v>
      </c>
      <c r="M6" s="43">
        <v>0</v>
      </c>
      <c r="N6" s="43">
        <v>0</v>
      </c>
      <c r="O6" s="42">
        <v>0</v>
      </c>
      <c r="P6" s="43">
        <v>0</v>
      </c>
      <c r="Q6" s="43">
        <v>0</v>
      </c>
      <c r="R6" s="42">
        <v>0</v>
      </c>
      <c r="S6" s="43">
        <v>0</v>
      </c>
      <c r="T6" s="43">
        <v>0</v>
      </c>
      <c r="U6" s="42">
        <v>0</v>
      </c>
    </row>
    <row r="7" spans="1:21" x14ac:dyDescent="0.2">
      <c r="A7" s="44" t="s">
        <v>31</v>
      </c>
      <c r="B7" s="44" t="s">
        <v>39</v>
      </c>
      <c r="C7" s="44" t="s">
        <v>42</v>
      </c>
      <c r="D7" s="44" t="s">
        <v>45</v>
      </c>
      <c r="E7" s="44" t="s">
        <v>45</v>
      </c>
      <c r="F7" s="44" t="s">
        <v>33</v>
      </c>
      <c r="G7" s="44" t="s">
        <v>47</v>
      </c>
      <c r="H7" s="45" t="s">
        <v>48</v>
      </c>
      <c r="I7" s="46">
        <v>0</v>
      </c>
      <c r="J7" s="47">
        <v>0</v>
      </c>
      <c r="K7" s="47">
        <v>0</v>
      </c>
      <c r="L7" s="46">
        <f>+I7+J7-K7</f>
        <v>0</v>
      </c>
      <c r="M7" s="47">
        <v>0</v>
      </c>
      <c r="N7" s="47">
        <v>0</v>
      </c>
      <c r="O7" s="46">
        <f>+L7+M7-N7</f>
        <v>0</v>
      </c>
      <c r="P7" s="47">
        <v>0</v>
      </c>
      <c r="Q7" s="47">
        <v>0</v>
      </c>
      <c r="R7" s="46">
        <f>+O7+P7-Q7</f>
        <v>0</v>
      </c>
      <c r="S7" s="47">
        <v>0</v>
      </c>
      <c r="T7" s="47">
        <v>0</v>
      </c>
      <c r="U7" s="46">
        <f>+R7+S7-T7</f>
        <v>0</v>
      </c>
    </row>
    <row r="8" spans="1:21" s="48" customFormat="1" x14ac:dyDescent="0.2">
      <c r="A8" s="36" t="s">
        <v>31</v>
      </c>
      <c r="B8" s="36" t="s">
        <v>39</v>
      </c>
      <c r="C8" s="36" t="s">
        <v>36</v>
      </c>
      <c r="D8" s="36" t="s">
        <v>33</v>
      </c>
      <c r="E8" s="36" t="s">
        <v>33</v>
      </c>
      <c r="F8" s="36" t="s">
        <v>33</v>
      </c>
      <c r="G8" s="36" t="s">
        <v>49</v>
      </c>
      <c r="H8" s="37" t="s">
        <v>50</v>
      </c>
      <c r="I8" s="38">
        <f t="shared" ref="I8:U8" si="3">+I10+I14+I16+I18+I30+I33+I36+I9</f>
        <v>1160986</v>
      </c>
      <c r="J8" s="39">
        <f t="shared" si="3"/>
        <v>53728</v>
      </c>
      <c r="K8" s="39">
        <f t="shared" si="3"/>
        <v>21200</v>
      </c>
      <c r="L8" s="38">
        <f t="shared" si="3"/>
        <v>1193514</v>
      </c>
      <c r="M8" s="39">
        <f t="shared" si="3"/>
        <v>0</v>
      </c>
      <c r="N8" s="39">
        <f t="shared" si="3"/>
        <v>0</v>
      </c>
      <c r="O8" s="38">
        <f t="shared" si="3"/>
        <v>1193514</v>
      </c>
      <c r="P8" s="39">
        <f t="shared" si="3"/>
        <v>0</v>
      </c>
      <c r="Q8" s="39">
        <f t="shared" si="3"/>
        <v>0</v>
      </c>
      <c r="R8" s="38">
        <f t="shared" si="3"/>
        <v>1193514</v>
      </c>
      <c r="S8" s="39">
        <f t="shared" si="3"/>
        <v>0</v>
      </c>
      <c r="T8" s="39">
        <f t="shared" si="3"/>
        <v>0</v>
      </c>
      <c r="U8" s="38">
        <f t="shared" si="3"/>
        <v>1193514</v>
      </c>
    </row>
    <row r="9" spans="1:21" x14ac:dyDescent="0.2">
      <c r="A9" s="40" t="s">
        <v>31</v>
      </c>
      <c r="B9" s="40" t="s">
        <v>39</v>
      </c>
      <c r="C9" s="40" t="s">
        <v>36</v>
      </c>
      <c r="D9" s="40" t="s">
        <v>51</v>
      </c>
      <c r="E9" s="40" t="s">
        <v>33</v>
      </c>
      <c r="F9" s="40" t="s">
        <v>33</v>
      </c>
      <c r="G9" s="40" t="s">
        <v>52</v>
      </c>
      <c r="H9" s="41" t="s">
        <v>53</v>
      </c>
      <c r="I9" s="42">
        <v>0</v>
      </c>
      <c r="J9" s="43">
        <v>0</v>
      </c>
      <c r="K9" s="43">
        <v>0</v>
      </c>
      <c r="L9" s="42">
        <v>0</v>
      </c>
      <c r="M9" s="43">
        <v>0</v>
      </c>
      <c r="N9" s="43">
        <v>0</v>
      </c>
      <c r="O9" s="42">
        <v>0</v>
      </c>
      <c r="P9" s="43">
        <v>0</v>
      </c>
      <c r="Q9" s="43">
        <v>0</v>
      </c>
      <c r="R9" s="42">
        <v>0</v>
      </c>
      <c r="S9" s="43">
        <v>0</v>
      </c>
      <c r="T9" s="43">
        <v>0</v>
      </c>
      <c r="U9" s="42">
        <v>0</v>
      </c>
    </row>
    <row r="10" spans="1:21" s="48" customFormat="1" x14ac:dyDescent="0.2">
      <c r="A10" s="40" t="s">
        <v>31</v>
      </c>
      <c r="B10" s="40" t="s">
        <v>39</v>
      </c>
      <c r="C10" s="40" t="s">
        <v>36</v>
      </c>
      <c r="D10" s="40" t="s">
        <v>54</v>
      </c>
      <c r="E10" s="40" t="s">
        <v>33</v>
      </c>
      <c r="F10" s="40" t="s">
        <v>33</v>
      </c>
      <c r="G10" s="40" t="s">
        <v>55</v>
      </c>
      <c r="H10" s="41" t="s">
        <v>56</v>
      </c>
      <c r="I10" s="42">
        <f t="shared" ref="I10:U10" si="4">SUM(I11:I13)</f>
        <v>0</v>
      </c>
      <c r="J10" s="43">
        <f t="shared" si="4"/>
        <v>0</v>
      </c>
      <c r="K10" s="43">
        <f t="shared" si="4"/>
        <v>0</v>
      </c>
      <c r="L10" s="42">
        <f t="shared" si="4"/>
        <v>0</v>
      </c>
      <c r="M10" s="43">
        <f t="shared" si="4"/>
        <v>0</v>
      </c>
      <c r="N10" s="43">
        <f t="shared" si="4"/>
        <v>0</v>
      </c>
      <c r="O10" s="42">
        <f t="shared" si="4"/>
        <v>0</v>
      </c>
      <c r="P10" s="43">
        <f t="shared" si="4"/>
        <v>0</v>
      </c>
      <c r="Q10" s="43">
        <f t="shared" si="4"/>
        <v>0</v>
      </c>
      <c r="R10" s="42">
        <f t="shared" si="4"/>
        <v>0</v>
      </c>
      <c r="S10" s="43">
        <f t="shared" si="4"/>
        <v>0</v>
      </c>
      <c r="T10" s="43">
        <f t="shared" si="4"/>
        <v>0</v>
      </c>
      <c r="U10" s="42">
        <f t="shared" si="4"/>
        <v>0</v>
      </c>
    </row>
    <row r="11" spans="1:21" s="48" customFormat="1" x14ac:dyDescent="0.2">
      <c r="A11" s="44" t="s">
        <v>31</v>
      </c>
      <c r="B11" s="44" t="s">
        <v>39</v>
      </c>
      <c r="C11" s="44" t="s">
        <v>36</v>
      </c>
      <c r="D11" s="44" t="s">
        <v>54</v>
      </c>
      <c r="E11" s="44" t="s">
        <v>45</v>
      </c>
      <c r="F11" s="44" t="s">
        <v>33</v>
      </c>
      <c r="G11" s="44" t="s">
        <v>57</v>
      </c>
      <c r="H11" s="49" t="s">
        <v>58</v>
      </c>
      <c r="I11" s="46">
        <v>0</v>
      </c>
      <c r="J11" s="50">
        <v>0</v>
      </c>
      <c r="K11" s="47">
        <v>0</v>
      </c>
      <c r="L11" s="46">
        <f t="shared" ref="L11:L13" si="5">+I11+J11-K11</f>
        <v>0</v>
      </c>
      <c r="M11" s="47">
        <v>0</v>
      </c>
      <c r="N11" s="47">
        <v>0</v>
      </c>
      <c r="O11" s="46">
        <f t="shared" ref="O11:O13" si="6">+L11+M11-N11</f>
        <v>0</v>
      </c>
      <c r="P11" s="47">
        <v>0</v>
      </c>
      <c r="Q11" s="47">
        <v>0</v>
      </c>
      <c r="R11" s="46">
        <f t="shared" ref="R11:R13" si="7">+O11+P11-Q11</f>
        <v>0</v>
      </c>
      <c r="S11" s="47">
        <v>0</v>
      </c>
      <c r="T11" s="47">
        <v>0</v>
      </c>
      <c r="U11" s="46">
        <f t="shared" ref="U11:U13" si="8">+R11+S11-T11</f>
        <v>0</v>
      </c>
    </row>
    <row r="12" spans="1:21" x14ac:dyDescent="0.2">
      <c r="A12" s="44" t="s">
        <v>31</v>
      </c>
      <c r="B12" s="44" t="s">
        <v>39</v>
      </c>
      <c r="C12" s="44" t="s">
        <v>36</v>
      </c>
      <c r="D12" s="44" t="s">
        <v>54</v>
      </c>
      <c r="E12" s="44" t="s">
        <v>51</v>
      </c>
      <c r="F12" s="44" t="s">
        <v>33</v>
      </c>
      <c r="G12" s="44" t="s">
        <v>59</v>
      </c>
      <c r="H12" s="49" t="s">
        <v>60</v>
      </c>
      <c r="I12" s="46">
        <v>0</v>
      </c>
      <c r="J12" s="50">
        <v>0</v>
      </c>
      <c r="K12" s="47">
        <v>0</v>
      </c>
      <c r="L12" s="46">
        <f t="shared" si="5"/>
        <v>0</v>
      </c>
      <c r="M12" s="47">
        <v>0</v>
      </c>
      <c r="N12" s="47">
        <v>0</v>
      </c>
      <c r="O12" s="46">
        <f t="shared" si="6"/>
        <v>0</v>
      </c>
      <c r="P12" s="47">
        <v>0</v>
      </c>
      <c r="Q12" s="47">
        <v>0</v>
      </c>
      <c r="R12" s="46">
        <f t="shared" si="7"/>
        <v>0</v>
      </c>
      <c r="S12" s="47">
        <v>0</v>
      </c>
      <c r="T12" s="47">
        <v>0</v>
      </c>
      <c r="U12" s="46">
        <f t="shared" si="8"/>
        <v>0</v>
      </c>
    </row>
    <row r="13" spans="1:21" x14ac:dyDescent="0.2">
      <c r="A13" s="44" t="s">
        <v>31</v>
      </c>
      <c r="B13" s="44" t="s">
        <v>39</v>
      </c>
      <c r="C13" s="44" t="s">
        <v>36</v>
      </c>
      <c r="D13" s="44" t="s">
        <v>54</v>
      </c>
      <c r="E13" s="44" t="s">
        <v>54</v>
      </c>
      <c r="F13" s="44" t="s">
        <v>33</v>
      </c>
      <c r="G13" s="44" t="s">
        <v>61</v>
      </c>
      <c r="H13" s="49" t="s">
        <v>62</v>
      </c>
      <c r="I13" s="46">
        <v>0</v>
      </c>
      <c r="J13" s="50">
        <v>0</v>
      </c>
      <c r="K13" s="47">
        <v>0</v>
      </c>
      <c r="L13" s="46">
        <f t="shared" si="5"/>
        <v>0</v>
      </c>
      <c r="M13" s="47">
        <v>0</v>
      </c>
      <c r="N13" s="47">
        <v>0</v>
      </c>
      <c r="O13" s="46">
        <f t="shared" si="6"/>
        <v>0</v>
      </c>
      <c r="P13" s="47">
        <v>0</v>
      </c>
      <c r="Q13" s="47">
        <v>0</v>
      </c>
      <c r="R13" s="46">
        <f t="shared" si="7"/>
        <v>0</v>
      </c>
      <c r="S13" s="47">
        <v>0</v>
      </c>
      <c r="T13" s="47">
        <v>0</v>
      </c>
      <c r="U13" s="46">
        <f t="shared" si="8"/>
        <v>0</v>
      </c>
    </row>
    <row r="14" spans="1:21" x14ac:dyDescent="0.2">
      <c r="A14" s="51" t="s">
        <v>31</v>
      </c>
      <c r="B14" s="52" t="s">
        <v>39</v>
      </c>
      <c r="C14" s="52" t="s">
        <v>36</v>
      </c>
      <c r="D14" s="52" t="s">
        <v>63</v>
      </c>
      <c r="E14" s="52" t="s">
        <v>33</v>
      </c>
      <c r="F14" s="52" t="s">
        <v>33</v>
      </c>
      <c r="G14" s="52" t="s">
        <v>64</v>
      </c>
      <c r="H14" s="53" t="s">
        <v>65</v>
      </c>
      <c r="I14" s="54">
        <f t="shared" ref="I14:U14" si="9">+I15</f>
        <v>0</v>
      </c>
      <c r="J14" s="55">
        <f t="shared" si="9"/>
        <v>0</v>
      </c>
      <c r="K14" s="43">
        <f t="shared" si="9"/>
        <v>0</v>
      </c>
      <c r="L14" s="42">
        <f t="shared" si="9"/>
        <v>0</v>
      </c>
      <c r="M14" s="43">
        <f t="shared" si="9"/>
        <v>0</v>
      </c>
      <c r="N14" s="43">
        <f t="shared" si="9"/>
        <v>0</v>
      </c>
      <c r="O14" s="42">
        <f t="shared" si="9"/>
        <v>0</v>
      </c>
      <c r="P14" s="43">
        <f t="shared" si="9"/>
        <v>0</v>
      </c>
      <c r="Q14" s="43">
        <f t="shared" si="9"/>
        <v>0</v>
      </c>
      <c r="R14" s="42">
        <f t="shared" si="9"/>
        <v>0</v>
      </c>
      <c r="S14" s="43">
        <f t="shared" si="9"/>
        <v>0</v>
      </c>
      <c r="T14" s="43">
        <f t="shared" si="9"/>
        <v>0</v>
      </c>
      <c r="U14" s="42">
        <f t="shared" si="9"/>
        <v>0</v>
      </c>
    </row>
    <row r="15" spans="1:21" x14ac:dyDescent="0.2">
      <c r="A15" s="56" t="s">
        <v>31</v>
      </c>
      <c r="B15" s="57" t="s">
        <v>39</v>
      </c>
      <c r="C15" s="57" t="s">
        <v>36</v>
      </c>
      <c r="D15" s="57" t="s">
        <v>63</v>
      </c>
      <c r="E15" s="57" t="s">
        <v>45</v>
      </c>
      <c r="F15" s="57" t="s">
        <v>33</v>
      </c>
      <c r="G15" s="57" t="s">
        <v>66</v>
      </c>
      <c r="H15" s="58" t="s">
        <v>67</v>
      </c>
      <c r="I15" s="46">
        <v>0</v>
      </c>
      <c r="J15" s="50">
        <v>0</v>
      </c>
      <c r="K15" s="47">
        <v>0</v>
      </c>
      <c r="L15" s="46">
        <f>+I15+J15-K15</f>
        <v>0</v>
      </c>
      <c r="M15" s="47">
        <v>0</v>
      </c>
      <c r="N15" s="47">
        <v>0</v>
      </c>
      <c r="O15" s="46">
        <f>+L15+M15-N15</f>
        <v>0</v>
      </c>
      <c r="P15" s="47">
        <v>0</v>
      </c>
      <c r="Q15" s="47">
        <v>0</v>
      </c>
      <c r="R15" s="46">
        <f>+O15+P15-Q15</f>
        <v>0</v>
      </c>
      <c r="S15" s="47">
        <v>0</v>
      </c>
      <c r="T15" s="47">
        <v>0</v>
      </c>
      <c r="U15" s="46">
        <f>+R15+S15-T15</f>
        <v>0</v>
      </c>
    </row>
    <row r="16" spans="1:21" x14ac:dyDescent="0.2">
      <c r="A16" s="59" t="s">
        <v>31</v>
      </c>
      <c r="B16" s="60" t="s">
        <v>39</v>
      </c>
      <c r="C16" s="60" t="s">
        <v>36</v>
      </c>
      <c r="D16" s="60" t="s">
        <v>68</v>
      </c>
      <c r="E16" s="60" t="s">
        <v>33</v>
      </c>
      <c r="F16" s="60" t="s">
        <v>33</v>
      </c>
      <c r="G16" s="60" t="s">
        <v>69</v>
      </c>
      <c r="H16" s="61" t="s">
        <v>70</v>
      </c>
      <c r="I16" s="42">
        <f t="shared" ref="I16:U16" si="10">+I17</f>
        <v>509233</v>
      </c>
      <c r="J16" s="43">
        <f t="shared" si="10"/>
        <v>11483</v>
      </c>
      <c r="K16" s="43">
        <f t="shared" si="10"/>
        <v>0</v>
      </c>
      <c r="L16" s="42">
        <f t="shared" si="10"/>
        <v>520716</v>
      </c>
      <c r="M16" s="43">
        <f t="shared" si="10"/>
        <v>0</v>
      </c>
      <c r="N16" s="43">
        <f t="shared" si="10"/>
        <v>0</v>
      </c>
      <c r="O16" s="42">
        <f t="shared" si="10"/>
        <v>520716</v>
      </c>
      <c r="P16" s="43">
        <f t="shared" si="10"/>
        <v>0</v>
      </c>
      <c r="Q16" s="43">
        <f t="shared" si="10"/>
        <v>0</v>
      </c>
      <c r="R16" s="42">
        <f t="shared" si="10"/>
        <v>520716</v>
      </c>
      <c r="S16" s="43">
        <f t="shared" si="10"/>
        <v>0</v>
      </c>
      <c r="T16" s="43">
        <f t="shared" si="10"/>
        <v>0</v>
      </c>
      <c r="U16" s="42">
        <f t="shared" si="10"/>
        <v>520716</v>
      </c>
    </row>
    <row r="17" spans="1:21" x14ac:dyDescent="0.2">
      <c r="A17" s="56" t="s">
        <v>31</v>
      </c>
      <c r="B17" s="57" t="s">
        <v>39</v>
      </c>
      <c r="C17" s="57" t="s">
        <v>36</v>
      </c>
      <c r="D17" s="57" t="s">
        <v>68</v>
      </c>
      <c r="E17" s="57" t="s">
        <v>45</v>
      </c>
      <c r="F17" s="57" t="s">
        <v>33</v>
      </c>
      <c r="G17" s="57" t="s">
        <v>71</v>
      </c>
      <c r="H17" s="62" t="s">
        <v>72</v>
      </c>
      <c r="I17" s="46">
        <v>509233</v>
      </c>
      <c r="J17" s="47">
        <v>11483</v>
      </c>
      <c r="K17" s="47">
        <v>0</v>
      </c>
      <c r="L17" s="46">
        <f>+I17+J17-K17</f>
        <v>520716</v>
      </c>
      <c r="M17" s="47">
        <v>0</v>
      </c>
      <c r="N17" s="47">
        <v>0</v>
      </c>
      <c r="O17" s="46">
        <f>+L17+M17-N17</f>
        <v>520716</v>
      </c>
      <c r="P17" s="47">
        <v>0</v>
      </c>
      <c r="Q17" s="47">
        <v>0</v>
      </c>
      <c r="R17" s="46">
        <f>+O17+P17-Q17</f>
        <v>520716</v>
      </c>
      <c r="S17" s="47">
        <v>0</v>
      </c>
      <c r="T17" s="47">
        <v>0</v>
      </c>
      <c r="U17" s="46">
        <f>+R17+S17-T17</f>
        <v>520716</v>
      </c>
    </row>
    <row r="18" spans="1:21" x14ac:dyDescent="0.2">
      <c r="A18" s="59" t="s">
        <v>31</v>
      </c>
      <c r="B18" s="60" t="s">
        <v>39</v>
      </c>
      <c r="C18" s="60" t="s">
        <v>36</v>
      </c>
      <c r="D18" s="60" t="s">
        <v>73</v>
      </c>
      <c r="E18" s="60" t="s">
        <v>33</v>
      </c>
      <c r="F18" s="60" t="s">
        <v>33</v>
      </c>
      <c r="G18" s="60" t="s">
        <v>74</v>
      </c>
      <c r="H18" s="61" t="s">
        <v>75</v>
      </c>
      <c r="I18" s="42">
        <f>SUM(I19:I29)</f>
        <v>0</v>
      </c>
      <c r="J18" s="43">
        <f t="shared" ref="J18:U18" si="11">SUM(J19:J29)</f>
        <v>0</v>
      </c>
      <c r="K18" s="43">
        <f t="shared" si="11"/>
        <v>0</v>
      </c>
      <c r="L18" s="42">
        <f t="shared" si="11"/>
        <v>0</v>
      </c>
      <c r="M18" s="43">
        <f t="shared" si="11"/>
        <v>0</v>
      </c>
      <c r="N18" s="43">
        <f t="shared" si="11"/>
        <v>0</v>
      </c>
      <c r="O18" s="42">
        <f t="shared" si="11"/>
        <v>0</v>
      </c>
      <c r="P18" s="43">
        <f t="shared" si="11"/>
        <v>0</v>
      </c>
      <c r="Q18" s="43">
        <f t="shared" si="11"/>
        <v>0</v>
      </c>
      <c r="R18" s="42">
        <f t="shared" si="11"/>
        <v>0</v>
      </c>
      <c r="S18" s="43">
        <f t="shared" si="11"/>
        <v>0</v>
      </c>
      <c r="T18" s="43">
        <f t="shared" si="11"/>
        <v>0</v>
      </c>
      <c r="U18" s="42">
        <f t="shared" si="11"/>
        <v>0</v>
      </c>
    </row>
    <row r="19" spans="1:21" x14ac:dyDescent="0.2">
      <c r="A19" s="56" t="s">
        <v>31</v>
      </c>
      <c r="B19" s="57" t="s">
        <v>39</v>
      </c>
      <c r="C19" s="57" t="s">
        <v>36</v>
      </c>
      <c r="D19" s="57" t="s">
        <v>73</v>
      </c>
      <c r="E19" s="57" t="s">
        <v>45</v>
      </c>
      <c r="F19" s="57" t="s">
        <v>33</v>
      </c>
      <c r="G19" s="57" t="s">
        <v>76</v>
      </c>
      <c r="H19" s="62" t="s">
        <v>77</v>
      </c>
      <c r="I19" s="46">
        <v>0</v>
      </c>
      <c r="J19" s="47">
        <v>0</v>
      </c>
      <c r="K19" s="47">
        <v>0</v>
      </c>
      <c r="L19" s="46">
        <f t="shared" ref="L19:L29" si="12">+I19+J19-K19</f>
        <v>0</v>
      </c>
      <c r="M19" s="47">
        <v>0</v>
      </c>
      <c r="N19" s="47">
        <v>0</v>
      </c>
      <c r="O19" s="46">
        <f t="shared" ref="O19:O29" si="13">+L19+M19-N19</f>
        <v>0</v>
      </c>
      <c r="P19" s="47">
        <v>0</v>
      </c>
      <c r="Q19" s="47">
        <v>0</v>
      </c>
      <c r="R19" s="46">
        <f t="shared" ref="R19:R29" si="14">+O19+P19-Q19</f>
        <v>0</v>
      </c>
      <c r="S19" s="47">
        <v>0</v>
      </c>
      <c r="T19" s="47">
        <v>0</v>
      </c>
      <c r="U19" s="46">
        <f t="shared" ref="U19:U29" si="15">+R19+S19-T19</f>
        <v>0</v>
      </c>
    </row>
    <row r="20" spans="1:21" x14ac:dyDescent="0.2">
      <c r="A20" s="56" t="s">
        <v>31</v>
      </c>
      <c r="B20" s="57" t="s">
        <v>39</v>
      </c>
      <c r="C20" s="57" t="s">
        <v>36</v>
      </c>
      <c r="D20" s="57" t="s">
        <v>73</v>
      </c>
      <c r="E20" s="57" t="s">
        <v>45</v>
      </c>
      <c r="F20" s="57" t="s">
        <v>45</v>
      </c>
      <c r="G20" s="57" t="s">
        <v>78</v>
      </c>
      <c r="H20" s="62" t="s">
        <v>79</v>
      </c>
      <c r="I20" s="46">
        <v>0</v>
      </c>
      <c r="J20" s="47">
        <v>0</v>
      </c>
      <c r="K20" s="47">
        <v>0</v>
      </c>
      <c r="L20" s="46">
        <f t="shared" si="12"/>
        <v>0</v>
      </c>
      <c r="M20" s="47">
        <v>0</v>
      </c>
      <c r="N20" s="47">
        <v>0</v>
      </c>
      <c r="O20" s="46">
        <f t="shared" si="13"/>
        <v>0</v>
      </c>
      <c r="P20" s="47">
        <v>0</v>
      </c>
      <c r="Q20" s="47">
        <v>0</v>
      </c>
      <c r="R20" s="46">
        <f t="shared" si="14"/>
        <v>0</v>
      </c>
      <c r="S20" s="47">
        <v>0</v>
      </c>
      <c r="T20" s="47">
        <v>0</v>
      </c>
      <c r="U20" s="46">
        <f t="shared" si="15"/>
        <v>0</v>
      </c>
    </row>
    <row r="21" spans="1:21" x14ac:dyDescent="0.2">
      <c r="A21" s="56" t="s">
        <v>31</v>
      </c>
      <c r="B21" s="57" t="s">
        <v>39</v>
      </c>
      <c r="C21" s="57" t="s">
        <v>36</v>
      </c>
      <c r="D21" s="57" t="s">
        <v>73</v>
      </c>
      <c r="E21" s="57" t="s">
        <v>45</v>
      </c>
      <c r="F21" s="57" t="s">
        <v>51</v>
      </c>
      <c r="G21" s="57" t="s">
        <v>80</v>
      </c>
      <c r="H21" s="62" t="s">
        <v>81</v>
      </c>
      <c r="I21" s="46">
        <v>0</v>
      </c>
      <c r="J21" s="47">
        <v>0</v>
      </c>
      <c r="K21" s="47">
        <v>0</v>
      </c>
      <c r="L21" s="46">
        <f t="shared" si="12"/>
        <v>0</v>
      </c>
      <c r="M21" s="47">
        <v>0</v>
      </c>
      <c r="N21" s="47">
        <v>0</v>
      </c>
      <c r="O21" s="46">
        <f t="shared" si="13"/>
        <v>0</v>
      </c>
      <c r="P21" s="47">
        <v>0</v>
      </c>
      <c r="Q21" s="47">
        <v>0</v>
      </c>
      <c r="R21" s="46">
        <f t="shared" si="14"/>
        <v>0</v>
      </c>
      <c r="S21" s="47">
        <v>0</v>
      </c>
      <c r="T21" s="47">
        <v>0</v>
      </c>
      <c r="U21" s="46">
        <f t="shared" si="15"/>
        <v>0</v>
      </c>
    </row>
    <row r="22" spans="1:21" x14ac:dyDescent="0.2">
      <c r="A22" s="56" t="s">
        <v>31</v>
      </c>
      <c r="B22" s="57" t="s">
        <v>39</v>
      </c>
      <c r="C22" s="57" t="s">
        <v>36</v>
      </c>
      <c r="D22" s="57" t="s">
        <v>73</v>
      </c>
      <c r="E22" s="57" t="s">
        <v>45</v>
      </c>
      <c r="F22" s="57" t="s">
        <v>54</v>
      </c>
      <c r="G22" s="57" t="s">
        <v>82</v>
      </c>
      <c r="H22" s="62" t="s">
        <v>83</v>
      </c>
      <c r="I22" s="46">
        <v>0</v>
      </c>
      <c r="J22" s="47">
        <v>0</v>
      </c>
      <c r="K22" s="47">
        <v>0</v>
      </c>
      <c r="L22" s="46">
        <f t="shared" si="12"/>
        <v>0</v>
      </c>
      <c r="M22" s="47">
        <v>0</v>
      </c>
      <c r="N22" s="47">
        <v>0</v>
      </c>
      <c r="O22" s="46">
        <f t="shared" si="13"/>
        <v>0</v>
      </c>
      <c r="P22" s="47">
        <v>0</v>
      </c>
      <c r="Q22" s="47">
        <v>0</v>
      </c>
      <c r="R22" s="46">
        <f t="shared" si="14"/>
        <v>0</v>
      </c>
      <c r="S22" s="47">
        <v>0</v>
      </c>
      <c r="T22" s="47">
        <v>0</v>
      </c>
      <c r="U22" s="46">
        <f t="shared" si="15"/>
        <v>0</v>
      </c>
    </row>
    <row r="23" spans="1:21" x14ac:dyDescent="0.2">
      <c r="A23" s="56" t="s">
        <v>31</v>
      </c>
      <c r="B23" s="57" t="s">
        <v>39</v>
      </c>
      <c r="C23" s="57" t="s">
        <v>36</v>
      </c>
      <c r="D23" s="57" t="s">
        <v>73</v>
      </c>
      <c r="E23" s="57" t="s">
        <v>45</v>
      </c>
      <c r="F23" s="57" t="s">
        <v>73</v>
      </c>
      <c r="G23" s="57" t="s">
        <v>84</v>
      </c>
      <c r="H23" s="62" t="s">
        <v>85</v>
      </c>
      <c r="I23" s="46">
        <v>0</v>
      </c>
      <c r="J23" s="47">
        <v>0</v>
      </c>
      <c r="K23" s="47">
        <v>0</v>
      </c>
      <c r="L23" s="46">
        <f t="shared" si="12"/>
        <v>0</v>
      </c>
      <c r="M23" s="47">
        <v>0</v>
      </c>
      <c r="N23" s="47">
        <v>0</v>
      </c>
      <c r="O23" s="46">
        <f t="shared" si="13"/>
        <v>0</v>
      </c>
      <c r="P23" s="47">
        <v>0</v>
      </c>
      <c r="Q23" s="47">
        <v>0</v>
      </c>
      <c r="R23" s="46">
        <f t="shared" si="14"/>
        <v>0</v>
      </c>
      <c r="S23" s="47">
        <v>0</v>
      </c>
      <c r="T23" s="47">
        <v>0</v>
      </c>
      <c r="U23" s="46">
        <f t="shared" si="15"/>
        <v>0</v>
      </c>
    </row>
    <row r="24" spans="1:21" x14ac:dyDescent="0.2">
      <c r="A24" s="56" t="s">
        <v>31</v>
      </c>
      <c r="B24" s="57" t="s">
        <v>39</v>
      </c>
      <c r="C24" s="57" t="s">
        <v>36</v>
      </c>
      <c r="D24" s="57" t="s">
        <v>73</v>
      </c>
      <c r="E24" s="57" t="s">
        <v>45</v>
      </c>
      <c r="F24" s="57" t="s">
        <v>86</v>
      </c>
      <c r="G24" s="57" t="s">
        <v>87</v>
      </c>
      <c r="H24" s="62" t="s">
        <v>88</v>
      </c>
      <c r="I24" s="46">
        <v>0</v>
      </c>
      <c r="J24" s="47">
        <v>0</v>
      </c>
      <c r="K24" s="47">
        <v>0</v>
      </c>
      <c r="L24" s="46">
        <f t="shared" si="12"/>
        <v>0</v>
      </c>
      <c r="M24" s="47">
        <v>0</v>
      </c>
      <c r="N24" s="47">
        <v>0</v>
      </c>
      <c r="O24" s="46">
        <f t="shared" si="13"/>
        <v>0</v>
      </c>
      <c r="P24" s="47">
        <v>0</v>
      </c>
      <c r="Q24" s="47">
        <v>0</v>
      </c>
      <c r="R24" s="46">
        <f t="shared" si="14"/>
        <v>0</v>
      </c>
      <c r="S24" s="47">
        <v>0</v>
      </c>
      <c r="T24" s="47">
        <v>0</v>
      </c>
      <c r="U24" s="46">
        <f t="shared" si="15"/>
        <v>0</v>
      </c>
    </row>
    <row r="25" spans="1:21" x14ac:dyDescent="0.2">
      <c r="A25" s="56" t="s">
        <v>31</v>
      </c>
      <c r="B25" s="57" t="s">
        <v>39</v>
      </c>
      <c r="C25" s="57" t="s">
        <v>36</v>
      </c>
      <c r="D25" s="57" t="s">
        <v>73</v>
      </c>
      <c r="E25" s="57" t="s">
        <v>45</v>
      </c>
      <c r="F25" s="57" t="s">
        <v>89</v>
      </c>
      <c r="G25" s="57" t="s">
        <v>90</v>
      </c>
      <c r="H25" s="62" t="s">
        <v>91</v>
      </c>
      <c r="I25" s="46">
        <v>0</v>
      </c>
      <c r="J25" s="47">
        <v>0</v>
      </c>
      <c r="K25" s="47">
        <v>0</v>
      </c>
      <c r="L25" s="46">
        <f t="shared" si="12"/>
        <v>0</v>
      </c>
      <c r="M25" s="47">
        <v>0</v>
      </c>
      <c r="N25" s="47">
        <v>0</v>
      </c>
      <c r="O25" s="46">
        <f t="shared" si="13"/>
        <v>0</v>
      </c>
      <c r="P25" s="47">
        <v>0</v>
      </c>
      <c r="Q25" s="47">
        <v>0</v>
      </c>
      <c r="R25" s="46">
        <f t="shared" si="14"/>
        <v>0</v>
      </c>
      <c r="S25" s="47">
        <v>0</v>
      </c>
      <c r="T25" s="47">
        <v>0</v>
      </c>
      <c r="U25" s="46">
        <f t="shared" si="15"/>
        <v>0</v>
      </c>
    </row>
    <row r="26" spans="1:21" x14ac:dyDescent="0.2">
      <c r="A26" s="56" t="s">
        <v>31</v>
      </c>
      <c r="B26" s="57" t="s">
        <v>39</v>
      </c>
      <c r="C26" s="57" t="s">
        <v>36</v>
      </c>
      <c r="D26" s="57" t="s">
        <v>73</v>
      </c>
      <c r="E26" s="57" t="s">
        <v>45</v>
      </c>
      <c r="F26" s="57" t="s">
        <v>92</v>
      </c>
      <c r="G26" s="57" t="s">
        <v>93</v>
      </c>
      <c r="H26" s="62" t="s">
        <v>94</v>
      </c>
      <c r="I26" s="46">
        <v>0</v>
      </c>
      <c r="J26" s="47">
        <v>0</v>
      </c>
      <c r="K26" s="47">
        <v>0</v>
      </c>
      <c r="L26" s="46">
        <f t="shared" si="12"/>
        <v>0</v>
      </c>
      <c r="M26" s="47">
        <v>0</v>
      </c>
      <c r="N26" s="47">
        <v>0</v>
      </c>
      <c r="O26" s="46">
        <f t="shared" si="13"/>
        <v>0</v>
      </c>
      <c r="P26" s="47">
        <v>0</v>
      </c>
      <c r="Q26" s="47">
        <v>0</v>
      </c>
      <c r="R26" s="46">
        <f t="shared" si="14"/>
        <v>0</v>
      </c>
      <c r="S26" s="47">
        <v>0</v>
      </c>
      <c r="T26" s="47">
        <v>0</v>
      </c>
      <c r="U26" s="46">
        <f t="shared" si="15"/>
        <v>0</v>
      </c>
    </row>
    <row r="27" spans="1:21" x14ac:dyDescent="0.2">
      <c r="A27" s="56" t="s">
        <v>31</v>
      </c>
      <c r="B27" s="57" t="s">
        <v>39</v>
      </c>
      <c r="C27" s="57" t="s">
        <v>36</v>
      </c>
      <c r="D27" s="57" t="s">
        <v>73</v>
      </c>
      <c r="E27" s="57" t="s">
        <v>51</v>
      </c>
      <c r="F27" s="57" t="s">
        <v>33</v>
      </c>
      <c r="G27" s="57" t="s">
        <v>95</v>
      </c>
      <c r="H27" s="62" t="s">
        <v>96</v>
      </c>
      <c r="I27" s="46">
        <v>0</v>
      </c>
      <c r="J27" s="47">
        <v>0</v>
      </c>
      <c r="K27" s="47">
        <v>0</v>
      </c>
      <c r="L27" s="46">
        <f t="shared" si="12"/>
        <v>0</v>
      </c>
      <c r="M27" s="47">
        <v>0</v>
      </c>
      <c r="N27" s="47">
        <v>0</v>
      </c>
      <c r="O27" s="46">
        <f t="shared" si="13"/>
        <v>0</v>
      </c>
      <c r="P27" s="47">
        <v>0</v>
      </c>
      <c r="Q27" s="47">
        <v>0</v>
      </c>
      <c r="R27" s="46">
        <f t="shared" si="14"/>
        <v>0</v>
      </c>
      <c r="S27" s="47">
        <v>0</v>
      </c>
      <c r="T27" s="47">
        <v>0</v>
      </c>
      <c r="U27" s="46">
        <f t="shared" si="15"/>
        <v>0</v>
      </c>
    </row>
    <row r="28" spans="1:21" x14ac:dyDescent="0.2">
      <c r="A28" s="56" t="s">
        <v>31</v>
      </c>
      <c r="B28" s="57" t="s">
        <v>39</v>
      </c>
      <c r="C28" s="57" t="s">
        <v>36</v>
      </c>
      <c r="D28" s="57" t="s">
        <v>73</v>
      </c>
      <c r="E28" s="57" t="s">
        <v>54</v>
      </c>
      <c r="F28" s="57" t="s">
        <v>33</v>
      </c>
      <c r="G28" s="57" t="s">
        <v>97</v>
      </c>
      <c r="H28" s="62" t="s">
        <v>98</v>
      </c>
      <c r="I28" s="46">
        <v>0</v>
      </c>
      <c r="J28" s="47">
        <v>0</v>
      </c>
      <c r="K28" s="47">
        <v>0</v>
      </c>
      <c r="L28" s="46">
        <f t="shared" si="12"/>
        <v>0</v>
      </c>
      <c r="M28" s="47">
        <v>0</v>
      </c>
      <c r="N28" s="47">
        <v>0</v>
      </c>
      <c r="O28" s="46">
        <f t="shared" si="13"/>
        <v>0</v>
      </c>
      <c r="P28" s="47">
        <v>0</v>
      </c>
      <c r="Q28" s="47">
        <v>0</v>
      </c>
      <c r="R28" s="46">
        <f t="shared" si="14"/>
        <v>0</v>
      </c>
      <c r="S28" s="47">
        <v>0</v>
      </c>
      <c r="T28" s="47">
        <v>0</v>
      </c>
      <c r="U28" s="46">
        <f t="shared" si="15"/>
        <v>0</v>
      </c>
    </row>
    <row r="29" spans="1:21" x14ac:dyDescent="0.2">
      <c r="A29" s="56" t="s">
        <v>31</v>
      </c>
      <c r="B29" s="57" t="s">
        <v>39</v>
      </c>
      <c r="C29" s="57" t="s">
        <v>36</v>
      </c>
      <c r="D29" s="57" t="s">
        <v>73</v>
      </c>
      <c r="E29" s="57" t="s">
        <v>54</v>
      </c>
      <c r="F29" s="57" t="s">
        <v>45</v>
      </c>
      <c r="G29" s="57" t="s">
        <v>99</v>
      </c>
      <c r="H29" s="62" t="s">
        <v>100</v>
      </c>
      <c r="I29" s="46">
        <v>0</v>
      </c>
      <c r="J29" s="47">
        <v>0</v>
      </c>
      <c r="K29" s="47">
        <v>0</v>
      </c>
      <c r="L29" s="46">
        <f t="shared" si="12"/>
        <v>0</v>
      </c>
      <c r="M29" s="47">
        <v>0</v>
      </c>
      <c r="N29" s="47">
        <v>0</v>
      </c>
      <c r="O29" s="46">
        <f t="shared" si="13"/>
        <v>0</v>
      </c>
      <c r="P29" s="47">
        <v>0</v>
      </c>
      <c r="Q29" s="47">
        <v>0</v>
      </c>
      <c r="R29" s="46">
        <f t="shared" si="14"/>
        <v>0</v>
      </c>
      <c r="S29" s="47">
        <v>0</v>
      </c>
      <c r="T29" s="47">
        <v>0</v>
      </c>
      <c r="U29" s="46">
        <f t="shared" si="15"/>
        <v>0</v>
      </c>
    </row>
    <row r="30" spans="1:21" x14ac:dyDescent="0.2">
      <c r="A30" s="59" t="s">
        <v>31</v>
      </c>
      <c r="B30" s="60" t="s">
        <v>39</v>
      </c>
      <c r="C30" s="60" t="s">
        <v>36</v>
      </c>
      <c r="D30" s="60" t="s">
        <v>86</v>
      </c>
      <c r="E30" s="60" t="s">
        <v>33</v>
      </c>
      <c r="F30" s="60" t="s">
        <v>33</v>
      </c>
      <c r="G30" s="60" t="s">
        <v>101</v>
      </c>
      <c r="H30" s="61" t="s">
        <v>102</v>
      </c>
      <c r="I30" s="42">
        <f t="shared" ref="I30:U30" si="16">SUM(I31:I32)</f>
        <v>0</v>
      </c>
      <c r="J30" s="43">
        <f t="shared" si="16"/>
        <v>0</v>
      </c>
      <c r="K30" s="43">
        <f t="shared" si="16"/>
        <v>0</v>
      </c>
      <c r="L30" s="42">
        <f t="shared" si="16"/>
        <v>0</v>
      </c>
      <c r="M30" s="43">
        <f t="shared" si="16"/>
        <v>0</v>
      </c>
      <c r="N30" s="43">
        <f t="shared" si="16"/>
        <v>0</v>
      </c>
      <c r="O30" s="42">
        <f t="shared" si="16"/>
        <v>0</v>
      </c>
      <c r="P30" s="43">
        <f t="shared" si="16"/>
        <v>0</v>
      </c>
      <c r="Q30" s="43">
        <f t="shared" si="16"/>
        <v>0</v>
      </c>
      <c r="R30" s="42">
        <f t="shared" si="16"/>
        <v>0</v>
      </c>
      <c r="S30" s="43">
        <f t="shared" si="16"/>
        <v>0</v>
      </c>
      <c r="T30" s="43">
        <f t="shared" si="16"/>
        <v>0</v>
      </c>
      <c r="U30" s="42">
        <f t="shared" si="16"/>
        <v>0</v>
      </c>
    </row>
    <row r="31" spans="1:21" x14ac:dyDescent="0.2">
      <c r="A31" s="56" t="s">
        <v>31</v>
      </c>
      <c r="B31" s="57" t="s">
        <v>39</v>
      </c>
      <c r="C31" s="57" t="s">
        <v>36</v>
      </c>
      <c r="D31" s="57" t="s">
        <v>86</v>
      </c>
      <c r="E31" s="57" t="s">
        <v>63</v>
      </c>
      <c r="F31" s="57" t="s">
        <v>33</v>
      </c>
      <c r="G31" s="57" t="s">
        <v>103</v>
      </c>
      <c r="H31" s="62" t="s">
        <v>104</v>
      </c>
      <c r="I31" s="46">
        <v>0</v>
      </c>
      <c r="J31" s="47">
        <v>0</v>
      </c>
      <c r="K31" s="47">
        <v>0</v>
      </c>
      <c r="L31" s="46">
        <f t="shared" ref="L31:L32" si="17">+I31+J31-K31</f>
        <v>0</v>
      </c>
      <c r="M31" s="47">
        <v>0</v>
      </c>
      <c r="N31" s="47">
        <v>0</v>
      </c>
      <c r="O31" s="46">
        <f t="shared" ref="O31:O32" si="18">+L31+M31-N31</f>
        <v>0</v>
      </c>
      <c r="P31" s="47">
        <v>0</v>
      </c>
      <c r="Q31" s="47">
        <v>0</v>
      </c>
      <c r="R31" s="46">
        <f t="shared" ref="R31:R32" si="19">+O31+P31-Q31</f>
        <v>0</v>
      </c>
      <c r="S31" s="47">
        <v>0</v>
      </c>
      <c r="T31" s="47">
        <v>0</v>
      </c>
      <c r="U31" s="46">
        <f t="shared" ref="U31:U32" si="20">+R31+S31-T31</f>
        <v>0</v>
      </c>
    </row>
    <row r="32" spans="1:21" x14ac:dyDescent="0.2">
      <c r="A32" s="56" t="s">
        <v>31</v>
      </c>
      <c r="B32" s="57" t="s">
        <v>39</v>
      </c>
      <c r="C32" s="57" t="s">
        <v>36</v>
      </c>
      <c r="D32" s="57" t="s">
        <v>86</v>
      </c>
      <c r="E32" s="57" t="s">
        <v>105</v>
      </c>
      <c r="F32" s="57" t="s">
        <v>33</v>
      </c>
      <c r="G32" s="57" t="s">
        <v>106</v>
      </c>
      <c r="H32" s="62" t="s">
        <v>107</v>
      </c>
      <c r="I32" s="46">
        <v>0</v>
      </c>
      <c r="J32" s="47">
        <v>0</v>
      </c>
      <c r="K32" s="47">
        <v>0</v>
      </c>
      <c r="L32" s="46">
        <f t="shared" si="17"/>
        <v>0</v>
      </c>
      <c r="M32" s="47">
        <v>0</v>
      </c>
      <c r="N32" s="47">
        <v>0</v>
      </c>
      <c r="O32" s="46">
        <f t="shared" si="18"/>
        <v>0</v>
      </c>
      <c r="P32" s="47">
        <v>0</v>
      </c>
      <c r="Q32" s="47">
        <v>0</v>
      </c>
      <c r="R32" s="46">
        <f t="shared" si="19"/>
        <v>0</v>
      </c>
      <c r="S32" s="47">
        <v>0</v>
      </c>
      <c r="T32" s="47">
        <v>0</v>
      </c>
      <c r="U32" s="46">
        <f t="shared" si="20"/>
        <v>0</v>
      </c>
    </row>
    <row r="33" spans="1:21" x14ac:dyDescent="0.2">
      <c r="A33" s="59" t="s">
        <v>31</v>
      </c>
      <c r="B33" s="60" t="s">
        <v>39</v>
      </c>
      <c r="C33" s="60" t="s">
        <v>36</v>
      </c>
      <c r="D33" s="60" t="s">
        <v>108</v>
      </c>
      <c r="E33" s="60" t="s">
        <v>33</v>
      </c>
      <c r="F33" s="60" t="s">
        <v>33</v>
      </c>
      <c r="G33" s="60" t="s">
        <v>109</v>
      </c>
      <c r="H33" s="61" t="s">
        <v>50</v>
      </c>
      <c r="I33" s="42">
        <f t="shared" ref="I33:U33" si="21">SUM(I34:I35)</f>
        <v>276753</v>
      </c>
      <c r="J33" s="43">
        <f t="shared" si="21"/>
        <v>42245</v>
      </c>
      <c r="K33" s="43">
        <f t="shared" si="21"/>
        <v>21200</v>
      </c>
      <c r="L33" s="42">
        <f t="shared" si="21"/>
        <v>297798</v>
      </c>
      <c r="M33" s="43">
        <f t="shared" si="21"/>
        <v>0</v>
      </c>
      <c r="N33" s="43">
        <f t="shared" si="21"/>
        <v>0</v>
      </c>
      <c r="O33" s="42">
        <f t="shared" si="21"/>
        <v>297798</v>
      </c>
      <c r="P33" s="43">
        <f t="shared" si="21"/>
        <v>0</v>
      </c>
      <c r="Q33" s="43">
        <f t="shared" si="21"/>
        <v>0</v>
      </c>
      <c r="R33" s="42">
        <f t="shared" si="21"/>
        <v>297798</v>
      </c>
      <c r="S33" s="43">
        <f t="shared" si="21"/>
        <v>0</v>
      </c>
      <c r="T33" s="43">
        <f t="shared" si="21"/>
        <v>0</v>
      </c>
      <c r="U33" s="42">
        <f t="shared" si="21"/>
        <v>297798</v>
      </c>
    </row>
    <row r="34" spans="1:21" x14ac:dyDescent="0.2">
      <c r="A34" s="56" t="s">
        <v>31</v>
      </c>
      <c r="B34" s="57" t="s">
        <v>39</v>
      </c>
      <c r="C34" s="57" t="s">
        <v>36</v>
      </c>
      <c r="D34" s="57" t="s">
        <v>108</v>
      </c>
      <c r="E34" s="57" t="s">
        <v>45</v>
      </c>
      <c r="F34" s="57" t="s">
        <v>33</v>
      </c>
      <c r="G34" s="57" t="s">
        <v>110</v>
      </c>
      <c r="H34" s="62" t="s">
        <v>111</v>
      </c>
      <c r="I34" s="46">
        <v>50000</v>
      </c>
      <c r="J34" s="47">
        <v>0</v>
      </c>
      <c r="K34" s="47">
        <v>21200</v>
      </c>
      <c r="L34" s="46">
        <f t="shared" ref="L34:L35" si="22">+I34+J34-K34</f>
        <v>28800</v>
      </c>
      <c r="M34" s="47">
        <v>0</v>
      </c>
      <c r="N34" s="47">
        <v>0</v>
      </c>
      <c r="O34" s="46">
        <f t="shared" ref="O34:O35" si="23">+L34+M34-N34</f>
        <v>28800</v>
      </c>
      <c r="P34" s="47">
        <v>0</v>
      </c>
      <c r="Q34" s="47">
        <v>0</v>
      </c>
      <c r="R34" s="46">
        <f t="shared" ref="R34:R35" si="24">+O34+P34-Q34</f>
        <v>28800</v>
      </c>
      <c r="S34" s="47">
        <v>0</v>
      </c>
      <c r="T34" s="47">
        <v>0</v>
      </c>
      <c r="U34" s="46">
        <f t="shared" ref="U34:U35" si="25">+R34+S34-T34</f>
        <v>28800</v>
      </c>
    </row>
    <row r="35" spans="1:21" x14ac:dyDescent="0.2">
      <c r="A35" s="56" t="s">
        <v>31</v>
      </c>
      <c r="B35" s="57" t="s">
        <v>39</v>
      </c>
      <c r="C35" s="57" t="s">
        <v>36</v>
      </c>
      <c r="D35" s="57" t="s">
        <v>108</v>
      </c>
      <c r="E35" s="57" t="s">
        <v>51</v>
      </c>
      <c r="F35" s="57" t="s">
        <v>33</v>
      </c>
      <c r="G35" s="57" t="s">
        <v>112</v>
      </c>
      <c r="H35" s="62" t="s">
        <v>113</v>
      </c>
      <c r="I35" s="46">
        <v>226753</v>
      </c>
      <c r="J35" s="47">
        <v>42245</v>
      </c>
      <c r="K35" s="47">
        <v>0</v>
      </c>
      <c r="L35" s="46">
        <f t="shared" si="22"/>
        <v>268998</v>
      </c>
      <c r="M35" s="47">
        <v>0</v>
      </c>
      <c r="N35" s="47">
        <v>0</v>
      </c>
      <c r="O35" s="46">
        <f t="shared" si="23"/>
        <v>268998</v>
      </c>
      <c r="P35" s="47">
        <v>0</v>
      </c>
      <c r="Q35" s="47">
        <v>0</v>
      </c>
      <c r="R35" s="46">
        <f t="shared" si="24"/>
        <v>268998</v>
      </c>
      <c r="S35" s="47">
        <v>0</v>
      </c>
      <c r="T35" s="47">
        <v>0</v>
      </c>
      <c r="U35" s="46">
        <f t="shared" si="25"/>
        <v>268998</v>
      </c>
    </row>
    <row r="36" spans="1:21" x14ac:dyDescent="0.2">
      <c r="A36" s="63" t="s">
        <v>31</v>
      </c>
      <c r="B36" s="64" t="s">
        <v>39</v>
      </c>
      <c r="C36" s="64" t="s">
        <v>36</v>
      </c>
      <c r="D36" s="64" t="s">
        <v>114</v>
      </c>
      <c r="E36" s="64" t="s">
        <v>33</v>
      </c>
      <c r="F36" s="64" t="s">
        <v>33</v>
      </c>
      <c r="G36" s="64" t="s">
        <v>115</v>
      </c>
      <c r="H36" s="65" t="s">
        <v>116</v>
      </c>
      <c r="I36" s="66">
        <f t="shared" ref="I36:U36" si="26">SUM(I37:I38)</f>
        <v>375000</v>
      </c>
      <c r="J36" s="67">
        <f t="shared" si="26"/>
        <v>0</v>
      </c>
      <c r="K36" s="67">
        <f t="shared" si="26"/>
        <v>0</v>
      </c>
      <c r="L36" s="66">
        <f t="shared" si="26"/>
        <v>375000</v>
      </c>
      <c r="M36" s="67">
        <f t="shared" si="26"/>
        <v>0</v>
      </c>
      <c r="N36" s="67">
        <f t="shared" si="26"/>
        <v>0</v>
      </c>
      <c r="O36" s="66">
        <f t="shared" si="26"/>
        <v>375000</v>
      </c>
      <c r="P36" s="67">
        <f t="shared" si="26"/>
        <v>0</v>
      </c>
      <c r="Q36" s="67">
        <f t="shared" si="26"/>
        <v>0</v>
      </c>
      <c r="R36" s="66">
        <f t="shared" si="26"/>
        <v>375000</v>
      </c>
      <c r="S36" s="67">
        <f t="shared" si="26"/>
        <v>0</v>
      </c>
      <c r="T36" s="67">
        <f t="shared" si="26"/>
        <v>0</v>
      </c>
      <c r="U36" s="66">
        <f t="shared" si="26"/>
        <v>375000</v>
      </c>
    </row>
    <row r="37" spans="1:21" x14ac:dyDescent="0.2">
      <c r="A37" s="68" t="s">
        <v>31</v>
      </c>
      <c r="B37" s="69" t="s">
        <v>39</v>
      </c>
      <c r="C37" s="69" t="s">
        <v>36</v>
      </c>
      <c r="D37" s="69" t="s">
        <v>114</v>
      </c>
      <c r="E37" s="69" t="s">
        <v>45</v>
      </c>
      <c r="F37" s="69" t="s">
        <v>33</v>
      </c>
      <c r="G37" s="69" t="s">
        <v>117</v>
      </c>
      <c r="H37" s="70" t="s">
        <v>118</v>
      </c>
      <c r="I37" s="46">
        <v>375000</v>
      </c>
      <c r="J37" s="71">
        <v>0</v>
      </c>
      <c r="K37" s="71">
        <v>0</v>
      </c>
      <c r="L37" s="46">
        <f t="shared" ref="L37:L41" si="27">+I37+J37-K37</f>
        <v>375000</v>
      </c>
      <c r="M37" s="71">
        <v>0</v>
      </c>
      <c r="N37" s="71">
        <v>0</v>
      </c>
      <c r="O37" s="46">
        <f t="shared" ref="O37:O41" si="28">+L37+M37-N37</f>
        <v>375000</v>
      </c>
      <c r="P37" s="71">
        <v>0</v>
      </c>
      <c r="Q37" s="71">
        <v>0</v>
      </c>
      <c r="R37" s="46">
        <f t="shared" ref="R37:R41" si="29">+O37+P37-Q37</f>
        <v>375000</v>
      </c>
      <c r="S37" s="71">
        <v>0</v>
      </c>
      <c r="T37" s="71">
        <v>0</v>
      </c>
      <c r="U37" s="46">
        <f t="shared" ref="U37:U41" si="30">+R37+S37-T37</f>
        <v>375000</v>
      </c>
    </row>
    <row r="38" spans="1:21" x14ac:dyDescent="0.2">
      <c r="A38" s="56" t="s">
        <v>31</v>
      </c>
      <c r="B38" s="57" t="s">
        <v>39</v>
      </c>
      <c r="C38" s="57" t="s">
        <v>36</v>
      </c>
      <c r="D38" s="57" t="s">
        <v>114</v>
      </c>
      <c r="E38" s="57" t="s">
        <v>51</v>
      </c>
      <c r="F38" s="57" t="s">
        <v>33</v>
      </c>
      <c r="G38" s="57" t="s">
        <v>119</v>
      </c>
      <c r="H38" s="62" t="s">
        <v>120</v>
      </c>
      <c r="I38" s="46">
        <v>0</v>
      </c>
      <c r="J38" s="47">
        <v>0</v>
      </c>
      <c r="K38" s="47">
        <v>0</v>
      </c>
      <c r="L38" s="46">
        <f t="shared" si="27"/>
        <v>0</v>
      </c>
      <c r="M38" s="47">
        <v>0</v>
      </c>
      <c r="N38" s="47">
        <v>0</v>
      </c>
      <c r="O38" s="46">
        <f t="shared" si="28"/>
        <v>0</v>
      </c>
      <c r="P38" s="47">
        <v>0</v>
      </c>
      <c r="Q38" s="47">
        <v>0</v>
      </c>
      <c r="R38" s="46">
        <f t="shared" si="29"/>
        <v>0</v>
      </c>
      <c r="S38" s="47">
        <v>0</v>
      </c>
      <c r="T38" s="47">
        <v>0</v>
      </c>
      <c r="U38" s="46">
        <f t="shared" si="30"/>
        <v>0</v>
      </c>
    </row>
    <row r="39" spans="1:21" x14ac:dyDescent="0.2">
      <c r="A39" s="56" t="s">
        <v>31</v>
      </c>
      <c r="B39" s="57" t="s">
        <v>39</v>
      </c>
      <c r="C39" s="57" t="s">
        <v>36</v>
      </c>
      <c r="D39" s="57" t="s">
        <v>114</v>
      </c>
      <c r="E39" s="57" t="s">
        <v>51</v>
      </c>
      <c r="F39" s="57" t="s">
        <v>45</v>
      </c>
      <c r="G39" s="57" t="s">
        <v>121</v>
      </c>
      <c r="H39" s="62" t="s">
        <v>122</v>
      </c>
      <c r="I39" s="46">
        <v>0</v>
      </c>
      <c r="J39" s="47">
        <v>0</v>
      </c>
      <c r="K39" s="47">
        <v>0</v>
      </c>
      <c r="L39" s="46">
        <f t="shared" si="27"/>
        <v>0</v>
      </c>
      <c r="M39" s="47">
        <v>0</v>
      </c>
      <c r="N39" s="47">
        <v>0</v>
      </c>
      <c r="O39" s="46">
        <f t="shared" si="28"/>
        <v>0</v>
      </c>
      <c r="P39" s="47">
        <v>0</v>
      </c>
      <c r="Q39" s="47">
        <v>0</v>
      </c>
      <c r="R39" s="46">
        <f t="shared" si="29"/>
        <v>0</v>
      </c>
      <c r="S39" s="47">
        <v>0</v>
      </c>
      <c r="T39" s="47">
        <v>0</v>
      </c>
      <c r="U39" s="46">
        <f t="shared" si="30"/>
        <v>0</v>
      </c>
    </row>
    <row r="40" spans="1:21" x14ac:dyDescent="0.2">
      <c r="A40" s="56" t="s">
        <v>31</v>
      </c>
      <c r="B40" s="57" t="s">
        <v>39</v>
      </c>
      <c r="C40" s="57" t="s">
        <v>36</v>
      </c>
      <c r="D40" s="57" t="s">
        <v>114</v>
      </c>
      <c r="E40" s="57" t="s">
        <v>51</v>
      </c>
      <c r="F40" s="57" t="s">
        <v>51</v>
      </c>
      <c r="G40" s="57" t="s">
        <v>123</v>
      </c>
      <c r="H40" s="62" t="s">
        <v>124</v>
      </c>
      <c r="I40" s="46">
        <v>0</v>
      </c>
      <c r="J40" s="47">
        <v>0</v>
      </c>
      <c r="K40" s="47">
        <v>0</v>
      </c>
      <c r="L40" s="46">
        <f t="shared" si="27"/>
        <v>0</v>
      </c>
      <c r="M40" s="47">
        <v>0</v>
      </c>
      <c r="N40" s="47">
        <v>0</v>
      </c>
      <c r="O40" s="46">
        <f t="shared" si="28"/>
        <v>0</v>
      </c>
      <c r="P40" s="47">
        <v>0</v>
      </c>
      <c r="Q40" s="47">
        <v>0</v>
      </c>
      <c r="R40" s="46">
        <f t="shared" si="29"/>
        <v>0</v>
      </c>
      <c r="S40" s="47">
        <v>0</v>
      </c>
      <c r="T40" s="47">
        <v>0</v>
      </c>
      <c r="U40" s="46">
        <f t="shared" si="30"/>
        <v>0</v>
      </c>
    </row>
    <row r="41" spans="1:21" x14ac:dyDescent="0.2">
      <c r="A41" s="56" t="s">
        <v>31</v>
      </c>
      <c r="B41" s="57" t="s">
        <v>39</v>
      </c>
      <c r="C41" s="57" t="s">
        <v>36</v>
      </c>
      <c r="D41" s="57" t="s">
        <v>114</v>
      </c>
      <c r="E41" s="57" t="s">
        <v>51</v>
      </c>
      <c r="F41" s="57" t="s">
        <v>54</v>
      </c>
      <c r="G41" s="57" t="s">
        <v>125</v>
      </c>
      <c r="H41" s="62" t="s">
        <v>126</v>
      </c>
      <c r="I41" s="46">
        <v>0</v>
      </c>
      <c r="J41" s="47">
        <v>0</v>
      </c>
      <c r="K41" s="47">
        <v>0</v>
      </c>
      <c r="L41" s="46">
        <f t="shared" si="27"/>
        <v>0</v>
      </c>
      <c r="M41" s="47">
        <v>0</v>
      </c>
      <c r="N41" s="47">
        <v>0</v>
      </c>
      <c r="O41" s="46">
        <f t="shared" si="28"/>
        <v>0</v>
      </c>
      <c r="P41" s="47">
        <v>0</v>
      </c>
      <c r="Q41" s="47">
        <v>0</v>
      </c>
      <c r="R41" s="46">
        <f t="shared" si="29"/>
        <v>0</v>
      </c>
      <c r="S41" s="47">
        <v>0</v>
      </c>
      <c r="T41" s="47">
        <v>0</v>
      </c>
      <c r="U41" s="46">
        <f t="shared" si="30"/>
        <v>0</v>
      </c>
    </row>
    <row r="42" spans="1:21" x14ac:dyDescent="0.2">
      <c r="A42" s="72" t="s">
        <v>31</v>
      </c>
      <c r="B42" s="73" t="s">
        <v>127</v>
      </c>
      <c r="C42" s="73" t="s">
        <v>32</v>
      </c>
      <c r="D42" s="73" t="s">
        <v>33</v>
      </c>
      <c r="E42" s="73" t="s">
        <v>33</v>
      </c>
      <c r="F42" s="73" t="s">
        <v>33</v>
      </c>
      <c r="G42" s="73" t="s">
        <v>128</v>
      </c>
      <c r="H42" s="74" t="s">
        <v>129</v>
      </c>
      <c r="I42" s="34">
        <f t="shared" ref="I42:U42" si="31">+I43+I44</f>
        <v>0</v>
      </c>
      <c r="J42" s="35">
        <f t="shared" si="31"/>
        <v>0</v>
      </c>
      <c r="K42" s="35">
        <f t="shared" si="31"/>
        <v>0</v>
      </c>
      <c r="L42" s="34">
        <f t="shared" si="31"/>
        <v>0</v>
      </c>
      <c r="M42" s="35">
        <f t="shared" si="31"/>
        <v>0</v>
      </c>
      <c r="N42" s="35">
        <f t="shared" si="31"/>
        <v>0</v>
      </c>
      <c r="O42" s="34">
        <f t="shared" si="31"/>
        <v>0</v>
      </c>
      <c r="P42" s="35">
        <f t="shared" si="31"/>
        <v>0</v>
      </c>
      <c r="Q42" s="35">
        <f t="shared" si="31"/>
        <v>0</v>
      </c>
      <c r="R42" s="34">
        <f t="shared" si="31"/>
        <v>0</v>
      </c>
      <c r="S42" s="35">
        <f t="shared" si="31"/>
        <v>0</v>
      </c>
      <c r="T42" s="35">
        <f t="shared" si="31"/>
        <v>0</v>
      </c>
      <c r="U42" s="34">
        <f t="shared" si="31"/>
        <v>0</v>
      </c>
    </row>
    <row r="43" spans="1:21" x14ac:dyDescent="0.2">
      <c r="A43" s="75" t="s">
        <v>31</v>
      </c>
      <c r="B43" s="76" t="s">
        <v>127</v>
      </c>
      <c r="C43" s="76" t="s">
        <v>42</v>
      </c>
      <c r="D43" s="76" t="s">
        <v>33</v>
      </c>
      <c r="E43" s="76" t="s">
        <v>33</v>
      </c>
      <c r="F43" s="76" t="s">
        <v>33</v>
      </c>
      <c r="G43" s="76" t="s">
        <v>130</v>
      </c>
      <c r="H43" s="77" t="s">
        <v>131</v>
      </c>
      <c r="I43" s="38">
        <v>0</v>
      </c>
      <c r="J43" s="39">
        <v>0</v>
      </c>
      <c r="K43" s="39">
        <v>0</v>
      </c>
      <c r="L43" s="38">
        <v>0</v>
      </c>
      <c r="M43" s="39">
        <v>0</v>
      </c>
      <c r="N43" s="39">
        <v>0</v>
      </c>
      <c r="O43" s="38">
        <v>0</v>
      </c>
      <c r="P43" s="39">
        <v>0</v>
      </c>
      <c r="Q43" s="39">
        <v>0</v>
      </c>
      <c r="R43" s="38">
        <v>0</v>
      </c>
      <c r="S43" s="39">
        <v>0</v>
      </c>
      <c r="T43" s="39">
        <v>0</v>
      </c>
      <c r="U43" s="38">
        <v>0</v>
      </c>
    </row>
    <row r="44" spans="1:21" x14ac:dyDescent="0.2">
      <c r="A44" s="75" t="s">
        <v>31</v>
      </c>
      <c r="B44" s="76" t="s">
        <v>127</v>
      </c>
      <c r="C44" s="76" t="s">
        <v>132</v>
      </c>
      <c r="D44" s="76" t="s">
        <v>33</v>
      </c>
      <c r="E44" s="76" t="s">
        <v>33</v>
      </c>
      <c r="F44" s="76" t="s">
        <v>33</v>
      </c>
      <c r="G44" s="76" t="s">
        <v>133</v>
      </c>
      <c r="H44" s="77" t="s">
        <v>134</v>
      </c>
      <c r="I44" s="38">
        <v>0</v>
      </c>
      <c r="J44" s="39">
        <v>0</v>
      </c>
      <c r="K44" s="39">
        <v>0</v>
      </c>
      <c r="L44" s="38">
        <v>0</v>
      </c>
      <c r="M44" s="39">
        <v>0</v>
      </c>
      <c r="N44" s="39">
        <v>0</v>
      </c>
      <c r="O44" s="38">
        <v>0</v>
      </c>
      <c r="P44" s="39">
        <v>0</v>
      </c>
      <c r="Q44" s="39">
        <v>0</v>
      </c>
      <c r="R44" s="38">
        <v>0</v>
      </c>
      <c r="S44" s="39">
        <v>0</v>
      </c>
      <c r="T44" s="39">
        <v>0</v>
      </c>
      <c r="U44" s="38">
        <v>0</v>
      </c>
    </row>
    <row r="45" spans="1:21" x14ac:dyDescent="0.2">
      <c r="A45" s="72" t="s">
        <v>31</v>
      </c>
      <c r="B45" s="73" t="s">
        <v>135</v>
      </c>
      <c r="C45" s="73" t="s">
        <v>32</v>
      </c>
      <c r="D45" s="73" t="s">
        <v>33</v>
      </c>
      <c r="E45" s="73" t="s">
        <v>33</v>
      </c>
      <c r="F45" s="73" t="s">
        <v>33</v>
      </c>
      <c r="G45" s="73" t="s">
        <v>136</v>
      </c>
      <c r="H45" s="74" t="s">
        <v>137</v>
      </c>
      <c r="I45" s="34">
        <f>+I46+I59</f>
        <v>25000</v>
      </c>
      <c r="J45" s="35">
        <f t="shared" ref="J45:U45" si="32">+J46+J59</f>
        <v>185712</v>
      </c>
      <c r="K45" s="35">
        <f t="shared" si="32"/>
        <v>0</v>
      </c>
      <c r="L45" s="34">
        <f t="shared" si="32"/>
        <v>210712</v>
      </c>
      <c r="M45" s="35">
        <f t="shared" si="32"/>
        <v>0</v>
      </c>
      <c r="N45" s="35">
        <f t="shared" si="32"/>
        <v>4980</v>
      </c>
      <c r="O45" s="34">
        <f t="shared" si="32"/>
        <v>205732</v>
      </c>
      <c r="P45" s="35">
        <f t="shared" si="32"/>
        <v>0</v>
      </c>
      <c r="Q45" s="35">
        <f t="shared" si="32"/>
        <v>0</v>
      </c>
      <c r="R45" s="34">
        <f t="shared" si="32"/>
        <v>205732</v>
      </c>
      <c r="S45" s="35">
        <f t="shared" si="32"/>
        <v>0</v>
      </c>
      <c r="T45" s="35">
        <f t="shared" si="32"/>
        <v>0</v>
      </c>
      <c r="U45" s="34">
        <f t="shared" si="32"/>
        <v>205732</v>
      </c>
    </row>
    <row r="46" spans="1:21" x14ac:dyDescent="0.2">
      <c r="A46" s="75" t="s">
        <v>31</v>
      </c>
      <c r="B46" s="76" t="s">
        <v>135</v>
      </c>
      <c r="C46" s="76" t="s">
        <v>42</v>
      </c>
      <c r="D46" s="76" t="s">
        <v>33</v>
      </c>
      <c r="E46" s="76" t="s">
        <v>33</v>
      </c>
      <c r="F46" s="76" t="s">
        <v>33</v>
      </c>
      <c r="G46" s="76" t="s">
        <v>138</v>
      </c>
      <c r="H46" s="77" t="s">
        <v>139</v>
      </c>
      <c r="I46" s="38">
        <f t="shared" ref="I46:U46" si="33">+I49+I47</f>
        <v>25000</v>
      </c>
      <c r="J46" s="39">
        <f t="shared" si="33"/>
        <v>0</v>
      </c>
      <c r="K46" s="39">
        <f t="shared" si="33"/>
        <v>0</v>
      </c>
      <c r="L46" s="38">
        <f t="shared" si="33"/>
        <v>25000</v>
      </c>
      <c r="M46" s="39">
        <f t="shared" si="33"/>
        <v>0</v>
      </c>
      <c r="N46" s="39">
        <f t="shared" si="33"/>
        <v>0</v>
      </c>
      <c r="O46" s="38">
        <f t="shared" si="33"/>
        <v>25000</v>
      </c>
      <c r="P46" s="39">
        <f t="shared" si="33"/>
        <v>0</v>
      </c>
      <c r="Q46" s="39">
        <f t="shared" si="33"/>
        <v>0</v>
      </c>
      <c r="R46" s="38">
        <f t="shared" si="33"/>
        <v>25000</v>
      </c>
      <c r="S46" s="39">
        <f t="shared" si="33"/>
        <v>0</v>
      </c>
      <c r="T46" s="39">
        <f t="shared" si="33"/>
        <v>0</v>
      </c>
      <c r="U46" s="38">
        <f t="shared" si="33"/>
        <v>25000</v>
      </c>
    </row>
    <row r="47" spans="1:21" x14ac:dyDescent="0.2">
      <c r="A47" s="59" t="s">
        <v>31</v>
      </c>
      <c r="B47" s="60" t="s">
        <v>135</v>
      </c>
      <c r="C47" s="60" t="s">
        <v>42</v>
      </c>
      <c r="D47" s="60" t="s">
        <v>45</v>
      </c>
      <c r="E47" s="60" t="s">
        <v>33</v>
      </c>
      <c r="F47" s="60" t="s">
        <v>33</v>
      </c>
      <c r="G47" s="60" t="s">
        <v>140</v>
      </c>
      <c r="H47" s="61" t="s">
        <v>141</v>
      </c>
      <c r="I47" s="42">
        <f t="shared" ref="I47:U47" si="34">+I48</f>
        <v>25000</v>
      </c>
      <c r="J47" s="43">
        <f t="shared" si="34"/>
        <v>0</v>
      </c>
      <c r="K47" s="43">
        <f t="shared" si="34"/>
        <v>0</v>
      </c>
      <c r="L47" s="42">
        <f t="shared" si="34"/>
        <v>25000</v>
      </c>
      <c r="M47" s="43">
        <f t="shared" si="34"/>
        <v>0</v>
      </c>
      <c r="N47" s="43">
        <f t="shared" si="34"/>
        <v>0</v>
      </c>
      <c r="O47" s="42">
        <f t="shared" si="34"/>
        <v>25000</v>
      </c>
      <c r="P47" s="43">
        <f t="shared" si="34"/>
        <v>0</v>
      </c>
      <c r="Q47" s="43">
        <f t="shared" si="34"/>
        <v>0</v>
      </c>
      <c r="R47" s="42">
        <f t="shared" si="34"/>
        <v>25000</v>
      </c>
      <c r="S47" s="43">
        <f t="shared" si="34"/>
        <v>0</v>
      </c>
      <c r="T47" s="43">
        <f t="shared" si="34"/>
        <v>0</v>
      </c>
      <c r="U47" s="42">
        <f t="shared" si="34"/>
        <v>25000</v>
      </c>
    </row>
    <row r="48" spans="1:21" x14ac:dyDescent="0.2">
      <c r="A48" s="56" t="s">
        <v>31</v>
      </c>
      <c r="B48" s="57" t="s">
        <v>135</v>
      </c>
      <c r="C48" s="57" t="s">
        <v>42</v>
      </c>
      <c r="D48" s="57" t="s">
        <v>45</v>
      </c>
      <c r="E48" s="57" t="s">
        <v>45</v>
      </c>
      <c r="F48" s="57" t="s">
        <v>33</v>
      </c>
      <c r="G48" s="57" t="s">
        <v>142</v>
      </c>
      <c r="H48" s="62" t="s">
        <v>141</v>
      </c>
      <c r="I48" s="46">
        <v>25000</v>
      </c>
      <c r="J48" s="47">
        <v>0</v>
      </c>
      <c r="K48" s="47">
        <v>0</v>
      </c>
      <c r="L48" s="46">
        <f>+I48+J48-K48</f>
        <v>25000</v>
      </c>
      <c r="M48" s="47">
        <v>0</v>
      </c>
      <c r="N48" s="47">
        <v>0</v>
      </c>
      <c r="O48" s="46">
        <f>+L48+M48-N48</f>
        <v>25000</v>
      </c>
      <c r="P48" s="47">
        <v>0</v>
      </c>
      <c r="Q48" s="47">
        <v>0</v>
      </c>
      <c r="R48" s="46">
        <f>+O48+P48-Q48</f>
        <v>25000</v>
      </c>
      <c r="S48" s="47">
        <v>0</v>
      </c>
      <c r="T48" s="47">
        <v>0</v>
      </c>
      <c r="U48" s="46">
        <f>+R48+S48-T48</f>
        <v>25000</v>
      </c>
    </row>
    <row r="49" spans="1:21" x14ac:dyDescent="0.2">
      <c r="A49" s="59" t="s">
        <v>31</v>
      </c>
      <c r="B49" s="60" t="s">
        <v>135</v>
      </c>
      <c r="C49" s="60" t="s">
        <v>42</v>
      </c>
      <c r="D49" s="60" t="s">
        <v>51</v>
      </c>
      <c r="E49" s="60" t="s">
        <v>33</v>
      </c>
      <c r="F49" s="60" t="s">
        <v>33</v>
      </c>
      <c r="G49" s="60" t="s">
        <v>143</v>
      </c>
      <c r="H49" s="61" t="s">
        <v>144</v>
      </c>
      <c r="I49" s="42">
        <f t="shared" ref="I49:U49" si="35">SUM(I50:I58)</f>
        <v>0</v>
      </c>
      <c r="J49" s="43">
        <f t="shared" si="35"/>
        <v>0</v>
      </c>
      <c r="K49" s="43">
        <f t="shared" si="35"/>
        <v>0</v>
      </c>
      <c r="L49" s="42">
        <f t="shared" si="35"/>
        <v>0</v>
      </c>
      <c r="M49" s="43">
        <f t="shared" si="35"/>
        <v>0</v>
      </c>
      <c r="N49" s="43">
        <f t="shared" si="35"/>
        <v>0</v>
      </c>
      <c r="O49" s="42">
        <f t="shared" si="35"/>
        <v>0</v>
      </c>
      <c r="P49" s="43">
        <f t="shared" si="35"/>
        <v>0</v>
      </c>
      <c r="Q49" s="43">
        <f t="shared" si="35"/>
        <v>0</v>
      </c>
      <c r="R49" s="42">
        <f t="shared" si="35"/>
        <v>0</v>
      </c>
      <c r="S49" s="43">
        <f t="shared" si="35"/>
        <v>0</v>
      </c>
      <c r="T49" s="43">
        <f t="shared" si="35"/>
        <v>0</v>
      </c>
      <c r="U49" s="42">
        <f t="shared" si="35"/>
        <v>0</v>
      </c>
    </row>
    <row r="50" spans="1:21" x14ac:dyDescent="0.2">
      <c r="A50" s="56" t="s">
        <v>31</v>
      </c>
      <c r="B50" s="57" t="s">
        <v>135</v>
      </c>
      <c r="C50" s="57" t="s">
        <v>42</v>
      </c>
      <c r="D50" s="57" t="s">
        <v>51</v>
      </c>
      <c r="E50" s="57" t="s">
        <v>45</v>
      </c>
      <c r="F50" s="57" t="s">
        <v>33</v>
      </c>
      <c r="G50" s="57" t="s">
        <v>145</v>
      </c>
      <c r="H50" s="62" t="s">
        <v>144</v>
      </c>
      <c r="I50" s="46">
        <v>0</v>
      </c>
      <c r="J50" s="47">
        <v>0</v>
      </c>
      <c r="K50" s="47">
        <v>0</v>
      </c>
      <c r="L50" s="46">
        <f t="shared" ref="L50:L58" si="36">+I50+J50-K50</f>
        <v>0</v>
      </c>
      <c r="M50" s="47">
        <v>0</v>
      </c>
      <c r="N50" s="47">
        <v>0</v>
      </c>
      <c r="O50" s="46">
        <f t="shared" ref="O50:O58" si="37">+L50+M50-N50</f>
        <v>0</v>
      </c>
      <c r="P50" s="47">
        <v>0</v>
      </c>
      <c r="Q50" s="47">
        <v>0</v>
      </c>
      <c r="R50" s="46">
        <f t="shared" ref="R50:R58" si="38">+O50+P50-Q50</f>
        <v>0</v>
      </c>
      <c r="S50" s="47">
        <v>0</v>
      </c>
      <c r="T50" s="47">
        <v>0</v>
      </c>
      <c r="U50" s="46">
        <f t="shared" ref="U50:U58" si="39">+R50+S50-T50</f>
        <v>0</v>
      </c>
    </row>
    <row r="51" spans="1:21" x14ac:dyDescent="0.2">
      <c r="A51" s="56" t="s">
        <v>31</v>
      </c>
      <c r="B51" s="57" t="s">
        <v>135</v>
      </c>
      <c r="C51" s="57" t="s">
        <v>132</v>
      </c>
      <c r="D51" s="57" t="s">
        <v>45</v>
      </c>
      <c r="E51" s="57" t="s">
        <v>45</v>
      </c>
      <c r="F51" s="57" t="s">
        <v>33</v>
      </c>
      <c r="G51" s="57" t="s">
        <v>146</v>
      </c>
      <c r="H51" s="62" t="s">
        <v>147</v>
      </c>
      <c r="I51" s="46">
        <v>0</v>
      </c>
      <c r="J51" s="47">
        <v>0</v>
      </c>
      <c r="K51" s="47">
        <v>0</v>
      </c>
      <c r="L51" s="46">
        <f t="shared" si="36"/>
        <v>0</v>
      </c>
      <c r="M51" s="47">
        <v>0</v>
      </c>
      <c r="N51" s="47">
        <v>0</v>
      </c>
      <c r="O51" s="46">
        <f t="shared" si="37"/>
        <v>0</v>
      </c>
      <c r="P51" s="47">
        <v>0</v>
      </c>
      <c r="Q51" s="47">
        <v>0</v>
      </c>
      <c r="R51" s="46">
        <f t="shared" si="38"/>
        <v>0</v>
      </c>
      <c r="S51" s="47">
        <v>0</v>
      </c>
      <c r="T51" s="47">
        <v>0</v>
      </c>
      <c r="U51" s="46">
        <f t="shared" si="39"/>
        <v>0</v>
      </c>
    </row>
    <row r="52" spans="1:21" x14ac:dyDescent="0.2">
      <c r="A52" s="56" t="s">
        <v>31</v>
      </c>
      <c r="B52" s="57" t="s">
        <v>135</v>
      </c>
      <c r="C52" s="57" t="s">
        <v>132</v>
      </c>
      <c r="D52" s="57" t="s">
        <v>45</v>
      </c>
      <c r="E52" s="57" t="s">
        <v>51</v>
      </c>
      <c r="F52" s="57" t="s">
        <v>33</v>
      </c>
      <c r="G52" s="57" t="s">
        <v>148</v>
      </c>
      <c r="H52" s="62" t="s">
        <v>149</v>
      </c>
      <c r="I52" s="46">
        <v>0</v>
      </c>
      <c r="J52" s="47">
        <v>0</v>
      </c>
      <c r="K52" s="47">
        <v>0</v>
      </c>
      <c r="L52" s="46">
        <f t="shared" si="36"/>
        <v>0</v>
      </c>
      <c r="M52" s="47">
        <v>0</v>
      </c>
      <c r="N52" s="47">
        <v>0</v>
      </c>
      <c r="O52" s="46">
        <f t="shared" si="37"/>
        <v>0</v>
      </c>
      <c r="P52" s="47">
        <v>0</v>
      </c>
      <c r="Q52" s="47">
        <v>0</v>
      </c>
      <c r="R52" s="46">
        <f t="shared" si="38"/>
        <v>0</v>
      </c>
      <c r="S52" s="47">
        <v>0</v>
      </c>
      <c r="T52" s="47">
        <v>0</v>
      </c>
      <c r="U52" s="46">
        <f t="shared" si="39"/>
        <v>0</v>
      </c>
    </row>
    <row r="53" spans="1:21" x14ac:dyDescent="0.2">
      <c r="A53" s="56" t="s">
        <v>31</v>
      </c>
      <c r="B53" s="57" t="s">
        <v>135</v>
      </c>
      <c r="C53" s="57" t="s">
        <v>132</v>
      </c>
      <c r="D53" s="57" t="s">
        <v>45</v>
      </c>
      <c r="E53" s="57" t="s">
        <v>54</v>
      </c>
      <c r="F53" s="57" t="s">
        <v>33</v>
      </c>
      <c r="G53" s="57" t="s">
        <v>150</v>
      </c>
      <c r="H53" s="62" t="s">
        <v>151</v>
      </c>
      <c r="I53" s="46">
        <v>0</v>
      </c>
      <c r="J53" s="47">
        <v>0</v>
      </c>
      <c r="K53" s="47">
        <v>0</v>
      </c>
      <c r="L53" s="46">
        <f t="shared" si="36"/>
        <v>0</v>
      </c>
      <c r="M53" s="47">
        <v>0</v>
      </c>
      <c r="N53" s="47">
        <v>0</v>
      </c>
      <c r="O53" s="46">
        <f t="shared" si="37"/>
        <v>0</v>
      </c>
      <c r="P53" s="47">
        <v>0</v>
      </c>
      <c r="Q53" s="47">
        <v>0</v>
      </c>
      <c r="R53" s="46">
        <f t="shared" si="38"/>
        <v>0</v>
      </c>
      <c r="S53" s="47">
        <v>0</v>
      </c>
      <c r="T53" s="47">
        <v>0</v>
      </c>
      <c r="U53" s="46">
        <f t="shared" si="39"/>
        <v>0</v>
      </c>
    </row>
    <row r="54" spans="1:21" x14ac:dyDescent="0.2">
      <c r="A54" s="56" t="s">
        <v>31</v>
      </c>
      <c r="B54" s="57" t="s">
        <v>135</v>
      </c>
      <c r="C54" s="57" t="s">
        <v>132</v>
      </c>
      <c r="D54" s="57" t="s">
        <v>45</v>
      </c>
      <c r="E54" s="57" t="s">
        <v>105</v>
      </c>
      <c r="F54" s="57" t="s">
        <v>33</v>
      </c>
      <c r="G54" s="57" t="s">
        <v>152</v>
      </c>
      <c r="H54" s="62" t="s">
        <v>153</v>
      </c>
      <c r="I54" s="46">
        <v>0</v>
      </c>
      <c r="J54" s="47">
        <v>0</v>
      </c>
      <c r="K54" s="47">
        <v>0</v>
      </c>
      <c r="L54" s="46">
        <f t="shared" si="36"/>
        <v>0</v>
      </c>
      <c r="M54" s="47">
        <v>0</v>
      </c>
      <c r="N54" s="47">
        <v>0</v>
      </c>
      <c r="O54" s="46">
        <f t="shared" si="37"/>
        <v>0</v>
      </c>
      <c r="P54" s="47">
        <v>0</v>
      </c>
      <c r="Q54" s="47">
        <v>0</v>
      </c>
      <c r="R54" s="46">
        <f t="shared" si="38"/>
        <v>0</v>
      </c>
      <c r="S54" s="47">
        <v>0</v>
      </c>
      <c r="T54" s="47">
        <v>0</v>
      </c>
      <c r="U54" s="46">
        <f t="shared" si="39"/>
        <v>0</v>
      </c>
    </row>
    <row r="55" spans="1:21" x14ac:dyDescent="0.2">
      <c r="A55" s="56" t="s">
        <v>31</v>
      </c>
      <c r="B55" s="57" t="s">
        <v>135</v>
      </c>
      <c r="C55" s="57" t="s">
        <v>132</v>
      </c>
      <c r="D55" s="57" t="s">
        <v>51</v>
      </c>
      <c r="E55" s="57" t="s">
        <v>45</v>
      </c>
      <c r="F55" s="57" t="s">
        <v>33</v>
      </c>
      <c r="G55" s="57" t="s">
        <v>154</v>
      </c>
      <c r="H55" s="62" t="s">
        <v>155</v>
      </c>
      <c r="I55" s="46">
        <v>0</v>
      </c>
      <c r="J55" s="47">
        <v>0</v>
      </c>
      <c r="K55" s="47">
        <v>0</v>
      </c>
      <c r="L55" s="46">
        <f t="shared" si="36"/>
        <v>0</v>
      </c>
      <c r="M55" s="47">
        <v>0</v>
      </c>
      <c r="N55" s="47">
        <v>0</v>
      </c>
      <c r="O55" s="46">
        <f t="shared" si="37"/>
        <v>0</v>
      </c>
      <c r="P55" s="47">
        <v>0</v>
      </c>
      <c r="Q55" s="47">
        <v>0</v>
      </c>
      <c r="R55" s="46">
        <f t="shared" si="38"/>
        <v>0</v>
      </c>
      <c r="S55" s="47">
        <v>0</v>
      </c>
      <c r="T55" s="47">
        <v>0</v>
      </c>
      <c r="U55" s="46">
        <f t="shared" si="39"/>
        <v>0</v>
      </c>
    </row>
    <row r="56" spans="1:21" x14ac:dyDescent="0.2">
      <c r="A56" s="56" t="s">
        <v>31</v>
      </c>
      <c r="B56" s="57" t="s">
        <v>135</v>
      </c>
      <c r="C56" s="57" t="s">
        <v>132</v>
      </c>
      <c r="D56" s="57" t="s">
        <v>51</v>
      </c>
      <c r="E56" s="57" t="s">
        <v>51</v>
      </c>
      <c r="F56" s="57" t="s">
        <v>33</v>
      </c>
      <c r="G56" s="57" t="s">
        <v>156</v>
      </c>
      <c r="H56" s="62" t="s">
        <v>157</v>
      </c>
      <c r="I56" s="46">
        <v>0</v>
      </c>
      <c r="J56" s="47">
        <v>0</v>
      </c>
      <c r="K56" s="47">
        <v>0</v>
      </c>
      <c r="L56" s="46">
        <f t="shared" si="36"/>
        <v>0</v>
      </c>
      <c r="M56" s="47">
        <v>0</v>
      </c>
      <c r="N56" s="47">
        <v>0</v>
      </c>
      <c r="O56" s="46">
        <f t="shared" si="37"/>
        <v>0</v>
      </c>
      <c r="P56" s="47">
        <v>0</v>
      </c>
      <c r="Q56" s="47">
        <v>0</v>
      </c>
      <c r="R56" s="46">
        <f t="shared" si="38"/>
        <v>0</v>
      </c>
      <c r="S56" s="47">
        <v>0</v>
      </c>
      <c r="T56" s="47">
        <v>0</v>
      </c>
      <c r="U56" s="46">
        <f t="shared" si="39"/>
        <v>0</v>
      </c>
    </row>
    <row r="57" spans="1:21" x14ac:dyDescent="0.2">
      <c r="A57" s="56" t="s">
        <v>31</v>
      </c>
      <c r="B57" s="57" t="s">
        <v>135</v>
      </c>
      <c r="C57" s="57" t="s">
        <v>132</v>
      </c>
      <c r="D57" s="57" t="s">
        <v>51</v>
      </c>
      <c r="E57" s="57" t="s">
        <v>54</v>
      </c>
      <c r="F57" s="57" t="s">
        <v>33</v>
      </c>
      <c r="G57" s="57" t="s">
        <v>158</v>
      </c>
      <c r="H57" s="62" t="s">
        <v>159</v>
      </c>
      <c r="I57" s="46">
        <v>0</v>
      </c>
      <c r="J57" s="47">
        <v>0</v>
      </c>
      <c r="K57" s="47">
        <v>0</v>
      </c>
      <c r="L57" s="46">
        <f t="shared" si="36"/>
        <v>0</v>
      </c>
      <c r="M57" s="47">
        <v>0</v>
      </c>
      <c r="N57" s="47">
        <v>0</v>
      </c>
      <c r="O57" s="46">
        <f t="shared" si="37"/>
        <v>0</v>
      </c>
      <c r="P57" s="47">
        <v>0</v>
      </c>
      <c r="Q57" s="47">
        <v>0</v>
      </c>
      <c r="R57" s="46">
        <f t="shared" si="38"/>
        <v>0</v>
      </c>
      <c r="S57" s="47">
        <v>0</v>
      </c>
      <c r="T57" s="47">
        <v>0</v>
      </c>
      <c r="U57" s="46">
        <f t="shared" si="39"/>
        <v>0</v>
      </c>
    </row>
    <row r="58" spans="1:21" x14ac:dyDescent="0.2">
      <c r="A58" s="56" t="s">
        <v>31</v>
      </c>
      <c r="B58" s="57" t="s">
        <v>135</v>
      </c>
      <c r="C58" s="57" t="s">
        <v>132</v>
      </c>
      <c r="D58" s="57" t="s">
        <v>51</v>
      </c>
      <c r="E58" s="57" t="s">
        <v>105</v>
      </c>
      <c r="F58" s="57" t="s">
        <v>33</v>
      </c>
      <c r="G58" s="57" t="s">
        <v>160</v>
      </c>
      <c r="H58" s="62" t="s">
        <v>161</v>
      </c>
      <c r="I58" s="46">
        <v>0</v>
      </c>
      <c r="J58" s="47">
        <v>0</v>
      </c>
      <c r="K58" s="47">
        <v>0</v>
      </c>
      <c r="L58" s="46">
        <f t="shared" si="36"/>
        <v>0</v>
      </c>
      <c r="M58" s="47">
        <v>0</v>
      </c>
      <c r="N58" s="47">
        <v>0</v>
      </c>
      <c r="O58" s="46">
        <f t="shared" si="37"/>
        <v>0</v>
      </c>
      <c r="P58" s="47">
        <v>0</v>
      </c>
      <c r="Q58" s="47">
        <v>0</v>
      </c>
      <c r="R58" s="46">
        <f t="shared" si="38"/>
        <v>0</v>
      </c>
      <c r="S58" s="47">
        <v>0</v>
      </c>
      <c r="T58" s="47">
        <v>0</v>
      </c>
      <c r="U58" s="46">
        <f t="shared" si="39"/>
        <v>0</v>
      </c>
    </row>
    <row r="59" spans="1:21" x14ac:dyDescent="0.2">
      <c r="A59" s="75" t="s">
        <v>31</v>
      </c>
      <c r="B59" s="76" t="s">
        <v>135</v>
      </c>
      <c r="C59" s="76" t="s">
        <v>162</v>
      </c>
      <c r="D59" s="76" t="s">
        <v>33</v>
      </c>
      <c r="E59" s="76" t="s">
        <v>33</v>
      </c>
      <c r="F59" s="76" t="s">
        <v>33</v>
      </c>
      <c r="G59" s="76" t="s">
        <v>163</v>
      </c>
      <c r="H59" s="77" t="s">
        <v>164</v>
      </c>
      <c r="I59" s="38">
        <f t="shared" ref="I59:U59" si="40">+I60</f>
        <v>0</v>
      </c>
      <c r="J59" s="39">
        <f t="shared" si="40"/>
        <v>185712</v>
      </c>
      <c r="K59" s="39">
        <f t="shared" si="40"/>
        <v>0</v>
      </c>
      <c r="L59" s="38">
        <f t="shared" si="40"/>
        <v>185712</v>
      </c>
      <c r="M59" s="39">
        <f t="shared" si="40"/>
        <v>0</v>
      </c>
      <c r="N59" s="39">
        <f t="shared" si="40"/>
        <v>4980</v>
      </c>
      <c r="O59" s="38">
        <f t="shared" si="40"/>
        <v>180732</v>
      </c>
      <c r="P59" s="39">
        <f t="shared" si="40"/>
        <v>0</v>
      </c>
      <c r="Q59" s="39">
        <f t="shared" si="40"/>
        <v>0</v>
      </c>
      <c r="R59" s="38">
        <f t="shared" si="40"/>
        <v>180732</v>
      </c>
      <c r="S59" s="39">
        <f t="shared" si="40"/>
        <v>0</v>
      </c>
      <c r="T59" s="39">
        <f t="shared" si="40"/>
        <v>0</v>
      </c>
      <c r="U59" s="38">
        <f t="shared" si="40"/>
        <v>180732</v>
      </c>
    </row>
    <row r="60" spans="1:21" x14ac:dyDescent="0.2">
      <c r="A60" s="59" t="s">
        <v>31</v>
      </c>
      <c r="B60" s="60" t="s">
        <v>135</v>
      </c>
      <c r="C60" s="60" t="s">
        <v>162</v>
      </c>
      <c r="D60" s="60" t="s">
        <v>105</v>
      </c>
      <c r="E60" s="60" t="s">
        <v>33</v>
      </c>
      <c r="F60" s="60" t="s">
        <v>33</v>
      </c>
      <c r="G60" s="60" t="s">
        <v>165</v>
      </c>
      <c r="H60" s="61" t="s">
        <v>164</v>
      </c>
      <c r="I60" s="42">
        <f>+I61+I65+I66</f>
        <v>0</v>
      </c>
      <c r="J60" s="43">
        <f t="shared" ref="J60:U60" si="41">+J61+J65+J66</f>
        <v>185712</v>
      </c>
      <c r="K60" s="43">
        <f t="shared" si="41"/>
        <v>0</v>
      </c>
      <c r="L60" s="42">
        <f t="shared" si="41"/>
        <v>185712</v>
      </c>
      <c r="M60" s="43">
        <f t="shared" si="41"/>
        <v>0</v>
      </c>
      <c r="N60" s="43">
        <f t="shared" si="41"/>
        <v>4980</v>
      </c>
      <c r="O60" s="42">
        <f t="shared" si="41"/>
        <v>180732</v>
      </c>
      <c r="P60" s="43">
        <f t="shared" si="41"/>
        <v>0</v>
      </c>
      <c r="Q60" s="43">
        <f t="shared" si="41"/>
        <v>0</v>
      </c>
      <c r="R60" s="42">
        <f t="shared" si="41"/>
        <v>180732</v>
      </c>
      <c r="S60" s="43">
        <f t="shared" si="41"/>
        <v>0</v>
      </c>
      <c r="T60" s="43">
        <f t="shared" si="41"/>
        <v>0</v>
      </c>
      <c r="U60" s="42">
        <f t="shared" si="41"/>
        <v>180732</v>
      </c>
    </row>
    <row r="61" spans="1:21" s="79" customFormat="1" x14ac:dyDescent="0.2">
      <c r="A61" s="68" t="s">
        <v>31</v>
      </c>
      <c r="B61" s="69" t="s">
        <v>135</v>
      </c>
      <c r="C61" s="69" t="s">
        <v>162</v>
      </c>
      <c r="D61" s="69" t="s">
        <v>105</v>
      </c>
      <c r="E61" s="69" t="s">
        <v>45</v>
      </c>
      <c r="F61" s="69" t="s">
        <v>33</v>
      </c>
      <c r="G61" s="64" t="s">
        <v>166</v>
      </c>
      <c r="H61" s="65" t="s">
        <v>167</v>
      </c>
      <c r="I61" s="66">
        <f>SUM(I62:I64)</f>
        <v>0</v>
      </c>
      <c r="J61" s="78">
        <v>0</v>
      </c>
      <c r="K61" s="78">
        <v>0</v>
      </c>
      <c r="L61" s="42">
        <f>SUM(L62:L64)</f>
        <v>0</v>
      </c>
      <c r="M61" s="43">
        <f t="shared" ref="M61:U61" si="42">SUM(M62:M64)</f>
        <v>0</v>
      </c>
      <c r="N61" s="43">
        <f t="shared" si="42"/>
        <v>0</v>
      </c>
      <c r="O61" s="42">
        <f t="shared" si="42"/>
        <v>0</v>
      </c>
      <c r="P61" s="43">
        <f t="shared" si="42"/>
        <v>0</v>
      </c>
      <c r="Q61" s="43">
        <f t="shared" si="42"/>
        <v>0</v>
      </c>
      <c r="R61" s="42">
        <f t="shared" si="42"/>
        <v>0</v>
      </c>
      <c r="S61" s="43">
        <f t="shared" si="42"/>
        <v>0</v>
      </c>
      <c r="T61" s="43">
        <f t="shared" si="42"/>
        <v>0</v>
      </c>
      <c r="U61" s="42">
        <f t="shared" si="42"/>
        <v>0</v>
      </c>
    </row>
    <row r="62" spans="1:21" x14ac:dyDescent="0.2">
      <c r="A62" s="56" t="s">
        <v>31</v>
      </c>
      <c r="B62" s="57" t="s">
        <v>135</v>
      </c>
      <c r="C62" s="57" t="s">
        <v>162</v>
      </c>
      <c r="D62" s="57" t="s">
        <v>105</v>
      </c>
      <c r="E62" s="57" t="s">
        <v>45</v>
      </c>
      <c r="F62" s="57" t="s">
        <v>45</v>
      </c>
      <c r="G62" s="57" t="s">
        <v>168</v>
      </c>
      <c r="H62" s="62" t="s">
        <v>169</v>
      </c>
      <c r="I62" s="46">
        <v>0</v>
      </c>
      <c r="J62" s="80">
        <v>0</v>
      </c>
      <c r="K62" s="80">
        <v>0</v>
      </c>
      <c r="L62" s="46">
        <f t="shared" ref="L62:L66" si="43">+I62+J62-K62</f>
        <v>0</v>
      </c>
      <c r="M62" s="80">
        <v>0</v>
      </c>
      <c r="N62" s="80">
        <v>0</v>
      </c>
      <c r="O62" s="46">
        <f t="shared" ref="O62:O66" si="44">+L62+M62-N62</f>
        <v>0</v>
      </c>
      <c r="P62" s="80">
        <v>0</v>
      </c>
      <c r="Q62" s="80">
        <v>0</v>
      </c>
      <c r="R62" s="46">
        <f t="shared" ref="R62:R66" si="45">+O62+P62-Q62</f>
        <v>0</v>
      </c>
      <c r="S62" s="80">
        <v>0</v>
      </c>
      <c r="T62" s="80">
        <v>0</v>
      </c>
      <c r="U62" s="46">
        <f t="shared" ref="U62:U66" si="46">+R62+S62-T62</f>
        <v>0</v>
      </c>
    </row>
    <row r="63" spans="1:21" x14ac:dyDescent="0.2">
      <c r="A63" s="56" t="s">
        <v>31</v>
      </c>
      <c r="B63" s="57" t="s">
        <v>135</v>
      </c>
      <c r="C63" s="57" t="s">
        <v>162</v>
      </c>
      <c r="D63" s="57" t="s">
        <v>105</v>
      </c>
      <c r="E63" s="57" t="s">
        <v>45</v>
      </c>
      <c r="F63" s="57" t="s">
        <v>51</v>
      </c>
      <c r="G63" s="57" t="s">
        <v>170</v>
      </c>
      <c r="H63" s="62" t="s">
        <v>171</v>
      </c>
      <c r="I63" s="46">
        <v>0</v>
      </c>
      <c r="J63" s="80">
        <v>0</v>
      </c>
      <c r="K63" s="80">
        <v>0</v>
      </c>
      <c r="L63" s="46">
        <f t="shared" si="43"/>
        <v>0</v>
      </c>
      <c r="M63" s="80">
        <v>0</v>
      </c>
      <c r="N63" s="80">
        <v>0</v>
      </c>
      <c r="O63" s="46">
        <f t="shared" si="44"/>
        <v>0</v>
      </c>
      <c r="P63" s="80">
        <v>0</v>
      </c>
      <c r="Q63" s="80">
        <v>0</v>
      </c>
      <c r="R63" s="46">
        <f t="shared" si="45"/>
        <v>0</v>
      </c>
      <c r="S63" s="80">
        <v>0</v>
      </c>
      <c r="T63" s="80">
        <v>0</v>
      </c>
      <c r="U63" s="46">
        <f t="shared" si="46"/>
        <v>0</v>
      </c>
    </row>
    <row r="64" spans="1:21" x14ac:dyDescent="0.2">
      <c r="A64" s="56" t="s">
        <v>31</v>
      </c>
      <c r="B64" s="57" t="s">
        <v>135</v>
      </c>
      <c r="C64" s="57" t="s">
        <v>162</v>
      </c>
      <c r="D64" s="57" t="s">
        <v>105</v>
      </c>
      <c r="E64" s="57" t="s">
        <v>45</v>
      </c>
      <c r="F64" s="57" t="s">
        <v>54</v>
      </c>
      <c r="G64" s="57" t="s">
        <v>172</v>
      </c>
      <c r="H64" s="62" t="s">
        <v>173</v>
      </c>
      <c r="I64" s="46">
        <v>0</v>
      </c>
      <c r="J64" s="80">
        <v>0</v>
      </c>
      <c r="K64" s="80">
        <v>0</v>
      </c>
      <c r="L64" s="46">
        <f t="shared" si="43"/>
        <v>0</v>
      </c>
      <c r="M64" s="80">
        <v>0</v>
      </c>
      <c r="N64" s="80">
        <v>0</v>
      </c>
      <c r="O64" s="46">
        <f t="shared" si="44"/>
        <v>0</v>
      </c>
      <c r="P64" s="80">
        <v>0</v>
      </c>
      <c r="Q64" s="80">
        <v>0</v>
      </c>
      <c r="R64" s="46">
        <f t="shared" si="45"/>
        <v>0</v>
      </c>
      <c r="S64" s="80">
        <v>0</v>
      </c>
      <c r="T64" s="80">
        <v>0</v>
      </c>
      <c r="U64" s="46">
        <f t="shared" si="46"/>
        <v>0</v>
      </c>
    </row>
    <row r="65" spans="1:21" x14ac:dyDescent="0.2">
      <c r="A65" s="56" t="s">
        <v>31</v>
      </c>
      <c r="B65" s="57" t="s">
        <v>135</v>
      </c>
      <c r="C65" s="57" t="s">
        <v>162</v>
      </c>
      <c r="D65" s="57" t="s">
        <v>105</v>
      </c>
      <c r="E65" s="57" t="s">
        <v>51</v>
      </c>
      <c r="F65" s="57" t="s">
        <v>33</v>
      </c>
      <c r="G65" s="60" t="s">
        <v>174</v>
      </c>
      <c r="H65" s="61" t="s">
        <v>175</v>
      </c>
      <c r="I65" s="42">
        <v>0</v>
      </c>
      <c r="J65" s="43">
        <v>185712</v>
      </c>
      <c r="K65" s="43">
        <v>0</v>
      </c>
      <c r="L65" s="81">
        <f t="shared" si="43"/>
        <v>185712</v>
      </c>
      <c r="M65" s="43"/>
      <c r="N65" s="43">
        <v>4980</v>
      </c>
      <c r="O65" s="42">
        <f t="shared" si="44"/>
        <v>180732</v>
      </c>
      <c r="P65" s="43">
        <v>0</v>
      </c>
      <c r="Q65" s="43">
        <v>0</v>
      </c>
      <c r="R65" s="42">
        <f t="shared" si="45"/>
        <v>180732</v>
      </c>
      <c r="S65" s="43">
        <v>0</v>
      </c>
      <c r="T65" s="43">
        <v>0</v>
      </c>
      <c r="U65" s="42">
        <f t="shared" si="46"/>
        <v>180732</v>
      </c>
    </row>
    <row r="66" spans="1:21" x14ac:dyDescent="0.2">
      <c r="A66" s="56" t="s">
        <v>31</v>
      </c>
      <c r="B66" s="57" t="s">
        <v>135</v>
      </c>
      <c r="C66" s="57" t="s">
        <v>162</v>
      </c>
      <c r="D66" s="57" t="s">
        <v>105</v>
      </c>
      <c r="E66" s="57" t="s">
        <v>54</v>
      </c>
      <c r="F66" s="57" t="s">
        <v>33</v>
      </c>
      <c r="G66" s="60" t="s">
        <v>176</v>
      </c>
      <c r="H66" s="61" t="s">
        <v>177</v>
      </c>
      <c r="I66" s="42">
        <v>0</v>
      </c>
      <c r="J66" s="43">
        <v>0</v>
      </c>
      <c r="K66" s="43">
        <v>0</v>
      </c>
      <c r="L66" s="42">
        <f t="shared" si="43"/>
        <v>0</v>
      </c>
      <c r="M66" s="43">
        <v>0</v>
      </c>
      <c r="N66" s="43">
        <v>0</v>
      </c>
      <c r="O66" s="42">
        <f t="shared" si="44"/>
        <v>0</v>
      </c>
      <c r="P66" s="43">
        <v>0</v>
      </c>
      <c r="Q66" s="43">
        <v>0</v>
      </c>
      <c r="R66" s="42">
        <f t="shared" si="45"/>
        <v>0</v>
      </c>
      <c r="S66" s="43">
        <v>0</v>
      </c>
      <c r="T66" s="43">
        <v>0</v>
      </c>
      <c r="U66" s="42">
        <f t="shared" si="46"/>
        <v>0</v>
      </c>
    </row>
    <row r="67" spans="1:21" s="79" customFormat="1" x14ac:dyDescent="0.2">
      <c r="A67" s="72" t="s">
        <v>31</v>
      </c>
      <c r="B67" s="73" t="s">
        <v>178</v>
      </c>
      <c r="C67" s="73" t="s">
        <v>32</v>
      </c>
      <c r="D67" s="73" t="s">
        <v>33</v>
      </c>
      <c r="E67" s="73" t="s">
        <v>33</v>
      </c>
      <c r="F67" s="73" t="s">
        <v>33</v>
      </c>
      <c r="G67" s="73" t="s">
        <v>179</v>
      </c>
      <c r="H67" s="74" t="s">
        <v>180</v>
      </c>
      <c r="I67" s="34">
        <v>0</v>
      </c>
      <c r="J67" s="35">
        <v>0</v>
      </c>
      <c r="K67" s="35">
        <v>0</v>
      </c>
      <c r="L67" s="34">
        <v>0</v>
      </c>
      <c r="M67" s="35">
        <v>0</v>
      </c>
      <c r="N67" s="35">
        <v>0</v>
      </c>
      <c r="O67" s="34">
        <v>0</v>
      </c>
      <c r="P67" s="35">
        <v>0</v>
      </c>
      <c r="Q67" s="35">
        <v>0</v>
      </c>
      <c r="R67" s="34">
        <v>0</v>
      </c>
      <c r="S67" s="35">
        <v>0</v>
      </c>
      <c r="T67" s="35">
        <v>0</v>
      </c>
      <c r="U67" s="34">
        <v>0</v>
      </c>
    </row>
    <row r="68" spans="1:21" x14ac:dyDescent="0.2">
      <c r="A68" s="59" t="s">
        <v>31</v>
      </c>
      <c r="B68" s="60" t="s">
        <v>178</v>
      </c>
      <c r="C68" s="60" t="s">
        <v>181</v>
      </c>
      <c r="D68" s="60" t="s">
        <v>33</v>
      </c>
      <c r="E68" s="60" t="s">
        <v>33</v>
      </c>
      <c r="F68" s="60" t="s">
        <v>33</v>
      </c>
      <c r="G68" s="60" t="s">
        <v>182</v>
      </c>
      <c r="H68" s="61" t="s">
        <v>183</v>
      </c>
      <c r="I68" s="82">
        <v>0</v>
      </c>
      <c r="J68" s="83">
        <v>0</v>
      </c>
      <c r="K68" s="83">
        <v>0</v>
      </c>
      <c r="L68" s="82">
        <v>0</v>
      </c>
      <c r="M68" s="83">
        <v>0</v>
      </c>
      <c r="N68" s="83">
        <v>0</v>
      </c>
      <c r="O68" s="82">
        <v>0</v>
      </c>
      <c r="P68" s="83">
        <v>0</v>
      </c>
      <c r="Q68" s="83">
        <v>0</v>
      </c>
      <c r="R68" s="82">
        <v>0</v>
      </c>
      <c r="S68" s="83">
        <v>0</v>
      </c>
      <c r="T68" s="83">
        <v>0</v>
      </c>
      <c r="U68" s="82">
        <v>0</v>
      </c>
    </row>
    <row r="69" spans="1:21" x14ac:dyDescent="0.2">
      <c r="A69" s="72" t="s">
        <v>31</v>
      </c>
      <c r="B69" s="73" t="s">
        <v>184</v>
      </c>
      <c r="C69" s="73" t="s">
        <v>32</v>
      </c>
      <c r="D69" s="73" t="s">
        <v>33</v>
      </c>
      <c r="E69" s="73" t="s">
        <v>33</v>
      </c>
      <c r="F69" s="73" t="s">
        <v>33</v>
      </c>
      <c r="G69" s="73" t="s">
        <v>185</v>
      </c>
      <c r="H69" s="74" t="s">
        <v>186</v>
      </c>
      <c r="I69" s="34">
        <f t="shared" ref="I69:U69" si="47">+I70+I71</f>
        <v>0</v>
      </c>
      <c r="J69" s="35">
        <f t="shared" si="47"/>
        <v>0</v>
      </c>
      <c r="K69" s="35">
        <f t="shared" si="47"/>
        <v>0</v>
      </c>
      <c r="L69" s="34">
        <f t="shared" si="47"/>
        <v>0</v>
      </c>
      <c r="M69" s="35">
        <f t="shared" si="47"/>
        <v>0</v>
      </c>
      <c r="N69" s="35">
        <f t="shared" si="47"/>
        <v>0</v>
      </c>
      <c r="O69" s="34">
        <f t="shared" si="47"/>
        <v>0</v>
      </c>
      <c r="P69" s="35">
        <f t="shared" si="47"/>
        <v>0</v>
      </c>
      <c r="Q69" s="35">
        <f t="shared" si="47"/>
        <v>0</v>
      </c>
      <c r="R69" s="34">
        <f t="shared" si="47"/>
        <v>0</v>
      </c>
      <c r="S69" s="35">
        <f t="shared" si="47"/>
        <v>0</v>
      </c>
      <c r="T69" s="35">
        <f t="shared" si="47"/>
        <v>0</v>
      </c>
      <c r="U69" s="34">
        <f t="shared" si="47"/>
        <v>0</v>
      </c>
    </row>
    <row r="70" spans="1:21" x14ac:dyDescent="0.2">
      <c r="A70" s="75" t="s">
        <v>31</v>
      </c>
      <c r="B70" s="76" t="s">
        <v>184</v>
      </c>
      <c r="C70" s="76" t="s">
        <v>42</v>
      </c>
      <c r="D70" s="76" t="s">
        <v>33</v>
      </c>
      <c r="E70" s="76" t="s">
        <v>33</v>
      </c>
      <c r="F70" s="76" t="s">
        <v>33</v>
      </c>
      <c r="G70" s="76" t="s">
        <v>187</v>
      </c>
      <c r="H70" s="77" t="s">
        <v>44</v>
      </c>
      <c r="I70" s="38">
        <v>0</v>
      </c>
      <c r="J70" s="39">
        <v>0</v>
      </c>
      <c r="K70" s="39">
        <v>0</v>
      </c>
      <c r="L70" s="38">
        <v>0</v>
      </c>
      <c r="M70" s="39">
        <v>0</v>
      </c>
      <c r="N70" s="39">
        <v>0</v>
      </c>
      <c r="O70" s="38">
        <v>0</v>
      </c>
      <c r="P70" s="39">
        <v>0</v>
      </c>
      <c r="Q70" s="39">
        <v>0</v>
      </c>
      <c r="R70" s="38">
        <v>0</v>
      </c>
      <c r="S70" s="39">
        <v>0</v>
      </c>
      <c r="T70" s="39">
        <v>0</v>
      </c>
      <c r="U70" s="38">
        <v>0</v>
      </c>
    </row>
    <row r="71" spans="1:21" x14ac:dyDescent="0.2">
      <c r="A71" s="75" t="s">
        <v>31</v>
      </c>
      <c r="B71" s="76" t="s">
        <v>184</v>
      </c>
      <c r="C71" s="76" t="s">
        <v>36</v>
      </c>
      <c r="D71" s="76" t="s">
        <v>33</v>
      </c>
      <c r="E71" s="76" t="s">
        <v>33</v>
      </c>
      <c r="F71" s="76" t="s">
        <v>33</v>
      </c>
      <c r="G71" s="76" t="s">
        <v>188</v>
      </c>
      <c r="H71" s="77" t="s">
        <v>50</v>
      </c>
      <c r="I71" s="38">
        <f t="shared" ref="I71:U71" si="48">SUM(I72:I75)</f>
        <v>0</v>
      </c>
      <c r="J71" s="39">
        <f t="shared" si="48"/>
        <v>0</v>
      </c>
      <c r="K71" s="39">
        <f t="shared" si="48"/>
        <v>0</v>
      </c>
      <c r="L71" s="38">
        <f t="shared" si="48"/>
        <v>0</v>
      </c>
      <c r="M71" s="39">
        <f t="shared" si="48"/>
        <v>0</v>
      </c>
      <c r="N71" s="39">
        <f t="shared" si="48"/>
        <v>0</v>
      </c>
      <c r="O71" s="38">
        <f t="shared" si="48"/>
        <v>0</v>
      </c>
      <c r="P71" s="39">
        <f t="shared" si="48"/>
        <v>0</v>
      </c>
      <c r="Q71" s="39">
        <f t="shared" si="48"/>
        <v>0</v>
      </c>
      <c r="R71" s="38">
        <f t="shared" si="48"/>
        <v>0</v>
      </c>
      <c r="S71" s="39">
        <f t="shared" si="48"/>
        <v>0</v>
      </c>
      <c r="T71" s="39">
        <f t="shared" si="48"/>
        <v>0</v>
      </c>
      <c r="U71" s="38">
        <f t="shared" si="48"/>
        <v>0</v>
      </c>
    </row>
    <row r="72" spans="1:21" s="86" customFormat="1" x14ac:dyDescent="0.2">
      <c r="A72" s="84" t="s">
        <v>31</v>
      </c>
      <c r="B72" s="85" t="s">
        <v>184</v>
      </c>
      <c r="C72" s="85" t="s">
        <v>36</v>
      </c>
      <c r="D72" s="85" t="s">
        <v>63</v>
      </c>
      <c r="E72" s="85" t="s">
        <v>33</v>
      </c>
      <c r="F72" s="85" t="s">
        <v>33</v>
      </c>
      <c r="G72" s="57" t="s">
        <v>189</v>
      </c>
      <c r="H72" s="62" t="s">
        <v>190</v>
      </c>
      <c r="I72" s="46">
        <v>0</v>
      </c>
      <c r="J72" s="47">
        <v>0</v>
      </c>
      <c r="K72" s="47">
        <v>0</v>
      </c>
      <c r="L72" s="46">
        <f t="shared" ref="L72:L75" si="49">+I72+J72-K72</f>
        <v>0</v>
      </c>
      <c r="M72" s="47">
        <v>0</v>
      </c>
      <c r="N72" s="47">
        <v>0</v>
      </c>
      <c r="O72" s="46">
        <f t="shared" ref="O72:O75" si="50">+L72+M72-N72</f>
        <v>0</v>
      </c>
      <c r="P72" s="47">
        <v>0</v>
      </c>
      <c r="Q72" s="47">
        <v>0</v>
      </c>
      <c r="R72" s="46">
        <f t="shared" ref="R72:R75" si="51">+O72+P72-Q72</f>
        <v>0</v>
      </c>
      <c r="S72" s="47">
        <v>0</v>
      </c>
      <c r="T72" s="47">
        <v>0</v>
      </c>
      <c r="U72" s="46">
        <f t="shared" ref="U72:U75" si="52">+R72+S72-T72</f>
        <v>0</v>
      </c>
    </row>
    <row r="73" spans="1:21" x14ac:dyDescent="0.2">
      <c r="A73" s="56" t="s">
        <v>31</v>
      </c>
      <c r="B73" s="57" t="s">
        <v>184</v>
      </c>
      <c r="C73" s="57" t="s">
        <v>36</v>
      </c>
      <c r="D73" s="57" t="s">
        <v>63</v>
      </c>
      <c r="E73" s="57" t="s">
        <v>45</v>
      </c>
      <c r="F73" s="57" t="s">
        <v>33</v>
      </c>
      <c r="G73" s="57" t="s">
        <v>191</v>
      </c>
      <c r="H73" s="62" t="s">
        <v>192</v>
      </c>
      <c r="I73" s="46">
        <v>0</v>
      </c>
      <c r="J73" s="47">
        <v>0</v>
      </c>
      <c r="K73" s="47">
        <v>0</v>
      </c>
      <c r="L73" s="46">
        <f t="shared" si="49"/>
        <v>0</v>
      </c>
      <c r="M73" s="47">
        <v>0</v>
      </c>
      <c r="N73" s="47">
        <v>0</v>
      </c>
      <c r="O73" s="46">
        <f t="shared" si="50"/>
        <v>0</v>
      </c>
      <c r="P73" s="47">
        <v>0</v>
      </c>
      <c r="Q73" s="47">
        <v>0</v>
      </c>
      <c r="R73" s="46">
        <f t="shared" si="51"/>
        <v>0</v>
      </c>
      <c r="S73" s="47">
        <v>0</v>
      </c>
      <c r="T73" s="47">
        <v>0</v>
      </c>
      <c r="U73" s="46">
        <f t="shared" si="52"/>
        <v>0</v>
      </c>
    </row>
    <row r="74" spans="1:21" x14ac:dyDescent="0.2">
      <c r="A74" s="56" t="s">
        <v>31</v>
      </c>
      <c r="B74" s="57" t="s">
        <v>184</v>
      </c>
      <c r="C74" s="57" t="s">
        <v>36</v>
      </c>
      <c r="D74" s="57" t="s">
        <v>63</v>
      </c>
      <c r="E74" s="57" t="s">
        <v>51</v>
      </c>
      <c r="F74" s="57" t="s">
        <v>33</v>
      </c>
      <c r="G74" s="57" t="s">
        <v>193</v>
      </c>
      <c r="H74" s="62" t="s">
        <v>60</v>
      </c>
      <c r="I74" s="46">
        <v>0</v>
      </c>
      <c r="J74" s="47">
        <v>0</v>
      </c>
      <c r="K74" s="47">
        <v>0</v>
      </c>
      <c r="L74" s="46">
        <f t="shared" si="49"/>
        <v>0</v>
      </c>
      <c r="M74" s="47">
        <v>0</v>
      </c>
      <c r="N74" s="47">
        <v>0</v>
      </c>
      <c r="O74" s="46">
        <f t="shared" si="50"/>
        <v>0</v>
      </c>
      <c r="P74" s="47">
        <v>0</v>
      </c>
      <c r="Q74" s="47">
        <v>0</v>
      </c>
      <c r="R74" s="46">
        <f t="shared" si="51"/>
        <v>0</v>
      </c>
      <c r="S74" s="47">
        <v>0</v>
      </c>
      <c r="T74" s="47">
        <v>0</v>
      </c>
      <c r="U74" s="46">
        <f t="shared" si="52"/>
        <v>0</v>
      </c>
    </row>
    <row r="75" spans="1:21" x14ac:dyDescent="0.2">
      <c r="A75" s="56" t="s">
        <v>31</v>
      </c>
      <c r="B75" s="57" t="s">
        <v>184</v>
      </c>
      <c r="C75" s="57" t="s">
        <v>36</v>
      </c>
      <c r="D75" s="57" t="s">
        <v>108</v>
      </c>
      <c r="E75" s="57" t="s">
        <v>33</v>
      </c>
      <c r="F75" s="57" t="s">
        <v>33</v>
      </c>
      <c r="G75" s="57" t="s">
        <v>194</v>
      </c>
      <c r="H75" s="62" t="s">
        <v>50</v>
      </c>
      <c r="I75" s="46">
        <v>0</v>
      </c>
      <c r="J75" s="47">
        <v>0</v>
      </c>
      <c r="K75" s="47">
        <v>0</v>
      </c>
      <c r="L75" s="46">
        <f t="shared" si="49"/>
        <v>0</v>
      </c>
      <c r="M75" s="47"/>
      <c r="N75" s="47">
        <v>0</v>
      </c>
      <c r="O75" s="46">
        <f t="shared" si="50"/>
        <v>0</v>
      </c>
      <c r="P75" s="47">
        <v>0</v>
      </c>
      <c r="Q75" s="47">
        <v>0</v>
      </c>
      <c r="R75" s="46">
        <f t="shared" si="51"/>
        <v>0</v>
      </c>
      <c r="S75" s="47">
        <v>0</v>
      </c>
      <c r="T75" s="47">
        <v>0</v>
      </c>
      <c r="U75" s="46">
        <f t="shared" si="52"/>
        <v>0</v>
      </c>
    </row>
    <row r="76" spans="1:21" x14ac:dyDescent="0.2">
      <c r="A76" s="72" t="s">
        <v>31</v>
      </c>
      <c r="B76" s="73" t="s">
        <v>195</v>
      </c>
      <c r="C76" s="73" t="s">
        <v>32</v>
      </c>
      <c r="D76" s="73" t="s">
        <v>33</v>
      </c>
      <c r="E76" s="73" t="s">
        <v>33</v>
      </c>
      <c r="F76" s="73" t="s">
        <v>33</v>
      </c>
      <c r="G76" s="73" t="s">
        <v>196</v>
      </c>
      <c r="H76" s="74" t="s">
        <v>197</v>
      </c>
      <c r="I76" s="34">
        <f t="shared" ref="I76:U76" si="53">+I77</f>
        <v>90000</v>
      </c>
      <c r="J76" s="35">
        <f t="shared" si="53"/>
        <v>175227</v>
      </c>
      <c r="K76" s="35">
        <f t="shared" si="53"/>
        <v>0</v>
      </c>
      <c r="L76" s="34">
        <f t="shared" si="53"/>
        <v>265227</v>
      </c>
      <c r="M76" s="35">
        <f t="shared" si="53"/>
        <v>19818</v>
      </c>
      <c r="N76" s="35">
        <f t="shared" si="53"/>
        <v>0</v>
      </c>
      <c r="O76" s="34">
        <f t="shared" si="53"/>
        <v>285045</v>
      </c>
      <c r="P76" s="35">
        <f t="shared" si="53"/>
        <v>0</v>
      </c>
      <c r="Q76" s="35">
        <f t="shared" si="53"/>
        <v>0</v>
      </c>
      <c r="R76" s="34">
        <f t="shared" si="53"/>
        <v>285045</v>
      </c>
      <c r="S76" s="35">
        <f t="shared" si="53"/>
        <v>0</v>
      </c>
      <c r="T76" s="35">
        <f t="shared" si="53"/>
        <v>0</v>
      </c>
      <c r="U76" s="34">
        <f t="shared" si="53"/>
        <v>285045</v>
      </c>
    </row>
    <row r="77" spans="1:21" x14ac:dyDescent="0.2">
      <c r="A77" s="75" t="s">
        <v>31</v>
      </c>
      <c r="B77" s="76" t="s">
        <v>195</v>
      </c>
      <c r="C77" s="76" t="s">
        <v>42</v>
      </c>
      <c r="D77" s="76" t="s">
        <v>33</v>
      </c>
      <c r="E77" s="76" t="s">
        <v>33</v>
      </c>
      <c r="F77" s="76" t="s">
        <v>33</v>
      </c>
      <c r="G77" s="76" t="s">
        <v>198</v>
      </c>
      <c r="H77" s="77" t="s">
        <v>197</v>
      </c>
      <c r="I77" s="38">
        <v>90000</v>
      </c>
      <c r="J77" s="39">
        <v>175227</v>
      </c>
      <c r="K77" s="39">
        <v>0</v>
      </c>
      <c r="L77" s="87">
        <f>+I77+J77-K77</f>
        <v>265227</v>
      </c>
      <c r="M77" s="39">
        <v>19818</v>
      </c>
      <c r="N77" s="39">
        <v>0</v>
      </c>
      <c r="O77" s="38">
        <f>+L77+M77-N77</f>
        <v>285045</v>
      </c>
      <c r="P77" s="39">
        <v>0</v>
      </c>
      <c r="Q77" s="39">
        <v>0</v>
      </c>
      <c r="R77" s="38">
        <f>+O77+P77-Q77</f>
        <v>285045</v>
      </c>
      <c r="S77" s="39">
        <v>0</v>
      </c>
      <c r="T77" s="39">
        <v>0</v>
      </c>
      <c r="U77" s="38">
        <f>+R77+S77-T77</f>
        <v>285045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7"/>
  <sheetViews>
    <sheetView topLeftCell="I1" workbookViewId="0">
      <selection activeCell="L46" sqref="L46"/>
    </sheetView>
  </sheetViews>
  <sheetFormatPr baseColWidth="10" defaultColWidth="14.85546875" defaultRowHeight="12.75" x14ac:dyDescent="0.2"/>
  <cols>
    <col min="1" max="1" width="6" style="88" hidden="1" customWidth="1"/>
    <col min="2" max="2" width="5.7109375" style="89" hidden="1" customWidth="1"/>
    <col min="3" max="3" width="4.28515625" style="89" hidden="1" customWidth="1"/>
    <col min="4" max="4" width="5.140625" style="89" hidden="1" customWidth="1"/>
    <col min="5" max="5" width="6" style="89" hidden="1" customWidth="1"/>
    <col min="6" max="6" width="7.28515625" style="89" hidden="1" customWidth="1"/>
    <col min="7" max="7" width="30.85546875" style="89" bestFit="1" customWidth="1"/>
    <col min="8" max="8" width="49.140625" style="90" customWidth="1"/>
    <col min="9" max="9" width="18.42578125" style="91" customWidth="1"/>
    <col min="10" max="10" width="13" style="91" customWidth="1"/>
    <col min="11" max="11" width="15" style="91" customWidth="1"/>
    <col min="12" max="12" width="22.7109375" style="91" customWidth="1"/>
    <col min="13" max="13" width="13" style="26" customWidth="1"/>
    <col min="14" max="14" width="15" style="26" hidden="1" customWidth="1"/>
    <col min="15" max="15" width="22.7109375" style="26" customWidth="1"/>
    <col min="16" max="16" width="13" style="26" customWidth="1"/>
    <col min="17" max="17" width="15" style="26" customWidth="1"/>
    <col min="18" max="18" width="22.7109375" style="26" customWidth="1"/>
    <col min="19" max="19" width="13" style="26" hidden="1" customWidth="1"/>
    <col min="20" max="20" width="15" style="26" hidden="1" customWidth="1"/>
    <col min="21" max="21" width="22.7109375" style="26" hidden="1" customWidth="1"/>
    <col min="22" max="16384" width="14.85546875" style="26"/>
  </cols>
  <sheetData>
    <row r="1" spans="1:21" ht="13.5" thickBot="1" x14ac:dyDescent="0.25">
      <c r="H1" s="90" t="s">
        <v>199</v>
      </c>
      <c r="I1" s="91">
        <f>'[3]Ingresos Niñez'!L2-'[3]Gastos Niñez'!L3</f>
        <v>0</v>
      </c>
    </row>
    <row r="2" spans="1:21" ht="32.25" thickBot="1" x14ac:dyDescent="0.25">
      <c r="A2" s="94" t="s">
        <v>17</v>
      </c>
      <c r="B2" s="95" t="s">
        <v>18</v>
      </c>
      <c r="C2" s="95" t="s">
        <v>19</v>
      </c>
      <c r="D2" s="95" t="s">
        <v>20</v>
      </c>
      <c r="E2" s="95" t="s">
        <v>21</v>
      </c>
      <c r="F2" s="95" t="s">
        <v>22</v>
      </c>
      <c r="G2" s="95" t="s">
        <v>200</v>
      </c>
      <c r="H2" s="22" t="s">
        <v>23</v>
      </c>
      <c r="I2" s="23" t="s">
        <v>24</v>
      </c>
      <c r="J2" s="25" t="s">
        <v>25</v>
      </c>
      <c r="K2" s="25" t="s">
        <v>26</v>
      </c>
      <c r="L2" s="25" t="s">
        <v>27</v>
      </c>
      <c r="M2" s="25" t="s">
        <v>25</v>
      </c>
      <c r="N2" s="25" t="s">
        <v>26</v>
      </c>
      <c r="O2" s="25" t="s">
        <v>28</v>
      </c>
      <c r="P2" s="25" t="s">
        <v>25</v>
      </c>
      <c r="Q2" s="25" t="s">
        <v>26</v>
      </c>
      <c r="R2" s="25" t="s">
        <v>29</v>
      </c>
      <c r="S2" s="25" t="s">
        <v>25</v>
      </c>
      <c r="T2" s="25" t="s">
        <v>26</v>
      </c>
      <c r="U2" s="25" t="s">
        <v>30</v>
      </c>
    </row>
    <row r="3" spans="1:21" s="79" customFormat="1" x14ac:dyDescent="0.2">
      <c r="A3" s="96" t="s">
        <v>201</v>
      </c>
      <c r="B3" s="97" t="s">
        <v>32</v>
      </c>
      <c r="C3" s="97" t="s">
        <v>32</v>
      </c>
      <c r="D3" s="97" t="s">
        <v>33</v>
      </c>
      <c r="E3" s="97" t="s">
        <v>33</v>
      </c>
      <c r="F3" s="97" t="s">
        <v>33</v>
      </c>
      <c r="G3" s="98" t="s">
        <v>202</v>
      </c>
      <c r="H3" s="99" t="s">
        <v>199</v>
      </c>
      <c r="I3" s="100">
        <f t="shared" ref="I3:U3" si="0">+I4+I119+I288+I298+I339+I343+I353+I380+I387+I408+I414+I423+I437</f>
        <v>1275986</v>
      </c>
      <c r="J3" s="100">
        <f t="shared" si="0"/>
        <v>437961</v>
      </c>
      <c r="K3" s="100">
        <f t="shared" si="0"/>
        <v>44494</v>
      </c>
      <c r="L3" s="100">
        <f t="shared" si="0"/>
        <v>1669453</v>
      </c>
      <c r="M3" s="100">
        <f t="shared" si="0"/>
        <v>219712</v>
      </c>
      <c r="N3" s="100">
        <f t="shared" si="0"/>
        <v>204874</v>
      </c>
      <c r="O3" s="100">
        <f t="shared" si="0"/>
        <v>1684291</v>
      </c>
      <c r="P3" s="100">
        <f t="shared" si="0"/>
        <v>62149</v>
      </c>
      <c r="Q3" s="100">
        <f t="shared" si="0"/>
        <v>62149</v>
      </c>
      <c r="R3" s="100">
        <f t="shared" si="0"/>
        <v>1684291</v>
      </c>
      <c r="S3" s="100">
        <f t="shared" si="0"/>
        <v>0</v>
      </c>
      <c r="T3" s="100">
        <f t="shared" si="0"/>
        <v>0</v>
      </c>
      <c r="U3" s="100">
        <f t="shared" si="0"/>
        <v>1628440</v>
      </c>
    </row>
    <row r="4" spans="1:21" s="79" customFormat="1" x14ac:dyDescent="0.2">
      <c r="A4" s="101" t="s">
        <v>201</v>
      </c>
      <c r="B4" s="102" t="s">
        <v>203</v>
      </c>
      <c r="C4" s="102" t="s">
        <v>32</v>
      </c>
      <c r="D4" s="102" t="s">
        <v>33</v>
      </c>
      <c r="E4" s="102" t="s">
        <v>33</v>
      </c>
      <c r="F4" s="102" t="s">
        <v>33</v>
      </c>
      <c r="G4" s="103" t="s">
        <v>204</v>
      </c>
      <c r="H4" s="104" t="s">
        <v>205</v>
      </c>
      <c r="I4" s="105">
        <f>+I5+I48+I97+I114</f>
        <v>1044063</v>
      </c>
      <c r="J4" s="105">
        <f t="shared" ref="J4:U4" si="1">+J5+J48+J97+J114</f>
        <v>189085</v>
      </c>
      <c r="K4" s="105">
        <f t="shared" si="1"/>
        <v>21380</v>
      </c>
      <c r="L4" s="105">
        <f t="shared" si="1"/>
        <v>1211768</v>
      </c>
      <c r="M4" s="105">
        <f t="shared" si="1"/>
        <v>71062</v>
      </c>
      <c r="N4" s="105">
        <f t="shared" si="1"/>
        <v>32230</v>
      </c>
      <c r="O4" s="105">
        <f>+O5+O48+O97+O114</f>
        <v>1250600</v>
      </c>
      <c r="P4" s="105">
        <f t="shared" si="1"/>
        <v>5650</v>
      </c>
      <c r="Q4" s="105">
        <f t="shared" si="1"/>
        <v>33073</v>
      </c>
      <c r="R4" s="105">
        <f t="shared" si="1"/>
        <v>1223177</v>
      </c>
      <c r="S4" s="105">
        <f t="shared" si="1"/>
        <v>0</v>
      </c>
      <c r="T4" s="105">
        <f t="shared" si="1"/>
        <v>0</v>
      </c>
      <c r="U4" s="105">
        <f t="shared" si="1"/>
        <v>1223177</v>
      </c>
    </row>
    <row r="5" spans="1:21" s="79" customFormat="1" x14ac:dyDescent="0.2">
      <c r="A5" s="106" t="s">
        <v>201</v>
      </c>
      <c r="B5" s="107" t="s">
        <v>203</v>
      </c>
      <c r="C5" s="107" t="s">
        <v>42</v>
      </c>
      <c r="D5" s="107" t="s">
        <v>33</v>
      </c>
      <c r="E5" s="107" t="s">
        <v>33</v>
      </c>
      <c r="F5" s="107" t="s">
        <v>33</v>
      </c>
      <c r="G5" s="108" t="s">
        <v>206</v>
      </c>
      <c r="H5" s="109" t="s">
        <v>207</v>
      </c>
      <c r="I5" s="110">
        <f>+I6+I29+I32+I36+I43</f>
        <v>1019063</v>
      </c>
      <c r="J5" s="110">
        <f t="shared" ref="J5:U5" si="2">+J6+J29+J32+J36+J43</f>
        <v>148585</v>
      </c>
      <c r="K5" s="110">
        <f t="shared" si="2"/>
        <v>21380</v>
      </c>
      <c r="L5" s="110">
        <f t="shared" si="2"/>
        <v>1146268</v>
      </c>
      <c r="M5" s="110">
        <f t="shared" si="2"/>
        <v>71062</v>
      </c>
      <c r="N5" s="110">
        <f t="shared" si="2"/>
        <v>2230</v>
      </c>
      <c r="O5" s="110">
        <f t="shared" si="2"/>
        <v>1215100</v>
      </c>
      <c r="P5" s="110">
        <f t="shared" si="2"/>
        <v>5650</v>
      </c>
      <c r="Q5" s="110">
        <f t="shared" si="2"/>
        <v>31897</v>
      </c>
      <c r="R5" s="110">
        <f t="shared" si="2"/>
        <v>1188853</v>
      </c>
      <c r="S5" s="110">
        <f t="shared" si="2"/>
        <v>0</v>
      </c>
      <c r="T5" s="110">
        <f t="shared" si="2"/>
        <v>0</v>
      </c>
      <c r="U5" s="110">
        <f t="shared" si="2"/>
        <v>1188853</v>
      </c>
    </row>
    <row r="6" spans="1:21" x14ac:dyDescent="0.2">
      <c r="A6" s="111" t="s">
        <v>201</v>
      </c>
      <c r="B6" s="112" t="s">
        <v>203</v>
      </c>
      <c r="C6" s="112" t="s">
        <v>42</v>
      </c>
      <c r="D6" s="112" t="s">
        <v>45</v>
      </c>
      <c r="E6" s="112" t="s">
        <v>33</v>
      </c>
      <c r="F6" s="112" t="s">
        <v>33</v>
      </c>
      <c r="G6" s="113" t="s">
        <v>208</v>
      </c>
      <c r="H6" s="114" t="s">
        <v>209</v>
      </c>
      <c r="I6" s="115">
        <f t="shared" ref="I6:U6" si="3">SUM(I7:I28)</f>
        <v>964063</v>
      </c>
      <c r="J6" s="115">
        <f t="shared" si="3"/>
        <v>114778</v>
      </c>
      <c r="K6" s="115">
        <f t="shared" si="3"/>
        <v>5336</v>
      </c>
      <c r="L6" s="115">
        <f t="shared" si="3"/>
        <v>1073505</v>
      </c>
      <c r="M6" s="115">
        <f t="shared" si="3"/>
        <v>71062</v>
      </c>
      <c r="N6" s="115">
        <f t="shared" si="3"/>
        <v>1638</v>
      </c>
      <c r="O6" s="115">
        <f t="shared" si="3"/>
        <v>1142929</v>
      </c>
      <c r="P6" s="115">
        <f t="shared" si="3"/>
        <v>0</v>
      </c>
      <c r="Q6" s="115">
        <f t="shared" si="3"/>
        <v>31897</v>
      </c>
      <c r="R6" s="115">
        <f t="shared" si="3"/>
        <v>1111032</v>
      </c>
      <c r="S6" s="115">
        <f t="shared" si="3"/>
        <v>0</v>
      </c>
      <c r="T6" s="115">
        <f t="shared" si="3"/>
        <v>0</v>
      </c>
      <c r="U6" s="115">
        <f t="shared" si="3"/>
        <v>1111032</v>
      </c>
    </row>
    <row r="7" spans="1:21" x14ac:dyDescent="0.2">
      <c r="A7" s="116" t="s">
        <v>201</v>
      </c>
      <c r="B7" s="117" t="s">
        <v>203</v>
      </c>
      <c r="C7" s="117" t="s">
        <v>42</v>
      </c>
      <c r="D7" s="117" t="s">
        <v>45</v>
      </c>
      <c r="E7" s="117" t="s">
        <v>45</v>
      </c>
      <c r="F7" s="117" t="s">
        <v>33</v>
      </c>
      <c r="G7" s="118" t="s">
        <v>210</v>
      </c>
      <c r="H7" s="119" t="s">
        <v>211</v>
      </c>
      <c r="I7" s="120">
        <v>900863</v>
      </c>
      <c r="J7" s="120">
        <v>107544</v>
      </c>
      <c r="K7" s="120">
        <v>0</v>
      </c>
      <c r="L7" s="120">
        <f>+I7+J7-K7</f>
        <v>1008407</v>
      </c>
      <c r="M7" s="120">
        <v>71062</v>
      </c>
      <c r="N7" s="120">
        <v>0</v>
      </c>
      <c r="O7" s="120">
        <f>+L7+M7-N7</f>
        <v>1079469</v>
      </c>
      <c r="P7" s="120">
        <v>0</v>
      </c>
      <c r="Q7" s="120">
        <v>31897</v>
      </c>
      <c r="R7" s="120">
        <f>+O7+P7-Q7</f>
        <v>1047572</v>
      </c>
      <c r="S7" s="120">
        <v>0</v>
      </c>
      <c r="T7" s="120">
        <v>0</v>
      </c>
      <c r="U7" s="120">
        <f>+R7+S7-T7</f>
        <v>1047572</v>
      </c>
    </row>
    <row r="8" spans="1:21" x14ac:dyDescent="0.2">
      <c r="A8" s="116" t="s">
        <v>201</v>
      </c>
      <c r="B8" s="117" t="s">
        <v>203</v>
      </c>
      <c r="C8" s="117" t="s">
        <v>42</v>
      </c>
      <c r="D8" s="117" t="s">
        <v>45</v>
      </c>
      <c r="E8" s="117" t="s">
        <v>51</v>
      </c>
      <c r="F8" s="117" t="s">
        <v>33</v>
      </c>
      <c r="G8" s="118" t="s">
        <v>212</v>
      </c>
      <c r="H8" s="119" t="s">
        <v>213</v>
      </c>
      <c r="I8" s="120">
        <v>0</v>
      </c>
      <c r="J8" s="120">
        <v>0</v>
      </c>
      <c r="K8" s="120">
        <v>0</v>
      </c>
      <c r="L8" s="120">
        <f t="shared" ref="L8:L28" si="4">+I8+J8-K8</f>
        <v>0</v>
      </c>
      <c r="M8" s="120">
        <v>0</v>
      </c>
      <c r="N8" s="120">
        <v>0</v>
      </c>
      <c r="O8" s="120">
        <f t="shared" ref="O8:O28" si="5">+L8+M8-N8</f>
        <v>0</v>
      </c>
      <c r="P8" s="120">
        <v>0</v>
      </c>
      <c r="Q8" s="120">
        <v>0</v>
      </c>
      <c r="R8" s="120">
        <f t="shared" ref="R8:R28" si="6">+O8+P8-Q8</f>
        <v>0</v>
      </c>
      <c r="S8" s="120">
        <v>0</v>
      </c>
      <c r="T8" s="120">
        <v>0</v>
      </c>
      <c r="U8" s="120">
        <f t="shared" ref="U8:U28" si="7">+R8+S8-T8</f>
        <v>0</v>
      </c>
    </row>
    <row r="9" spans="1:21" x14ac:dyDescent="0.2">
      <c r="A9" s="116" t="s">
        <v>201</v>
      </c>
      <c r="B9" s="117" t="s">
        <v>203</v>
      </c>
      <c r="C9" s="117" t="s">
        <v>42</v>
      </c>
      <c r="D9" s="117" t="s">
        <v>45</v>
      </c>
      <c r="E9" s="117" t="s">
        <v>54</v>
      </c>
      <c r="F9" s="117" t="s">
        <v>33</v>
      </c>
      <c r="G9" s="118" t="s">
        <v>214</v>
      </c>
      <c r="H9" s="119" t="s">
        <v>215</v>
      </c>
      <c r="I9" s="120">
        <v>0</v>
      </c>
      <c r="J9" s="120">
        <v>0</v>
      </c>
      <c r="K9" s="120">
        <v>0</v>
      </c>
      <c r="L9" s="120">
        <f t="shared" si="4"/>
        <v>0</v>
      </c>
      <c r="M9" s="120">
        <v>0</v>
      </c>
      <c r="N9" s="120">
        <v>0</v>
      </c>
      <c r="O9" s="120">
        <f t="shared" si="5"/>
        <v>0</v>
      </c>
      <c r="P9" s="120">
        <v>0</v>
      </c>
      <c r="Q9" s="120">
        <v>0</v>
      </c>
      <c r="R9" s="120">
        <f t="shared" si="6"/>
        <v>0</v>
      </c>
      <c r="S9" s="120">
        <v>0</v>
      </c>
      <c r="T9" s="120">
        <v>0</v>
      </c>
      <c r="U9" s="120">
        <f t="shared" si="7"/>
        <v>0</v>
      </c>
    </row>
    <row r="10" spans="1:21" x14ac:dyDescent="0.2">
      <c r="A10" s="116" t="s">
        <v>201</v>
      </c>
      <c r="B10" s="117" t="s">
        <v>203</v>
      </c>
      <c r="C10" s="117" t="s">
        <v>42</v>
      </c>
      <c r="D10" s="117" t="s">
        <v>45</v>
      </c>
      <c r="E10" s="117" t="s">
        <v>89</v>
      </c>
      <c r="F10" s="117" t="s">
        <v>33</v>
      </c>
      <c r="G10" s="118" t="s">
        <v>216</v>
      </c>
      <c r="H10" s="119" t="s">
        <v>217</v>
      </c>
      <c r="I10" s="120">
        <v>0</v>
      </c>
      <c r="J10" s="120">
        <v>0</v>
      </c>
      <c r="K10" s="120">
        <v>0</v>
      </c>
      <c r="L10" s="120">
        <f t="shared" si="4"/>
        <v>0</v>
      </c>
      <c r="M10" s="120">
        <v>0</v>
      </c>
      <c r="N10" s="120">
        <v>0</v>
      </c>
      <c r="O10" s="120">
        <f t="shared" si="5"/>
        <v>0</v>
      </c>
      <c r="P10" s="120">
        <v>0</v>
      </c>
      <c r="Q10" s="120">
        <v>0</v>
      </c>
      <c r="R10" s="120">
        <f t="shared" si="6"/>
        <v>0</v>
      </c>
      <c r="S10" s="120">
        <v>0</v>
      </c>
      <c r="T10" s="120">
        <v>0</v>
      </c>
      <c r="U10" s="120">
        <f t="shared" si="7"/>
        <v>0</v>
      </c>
    </row>
    <row r="11" spans="1:21" x14ac:dyDescent="0.2">
      <c r="A11" s="116" t="s">
        <v>201</v>
      </c>
      <c r="B11" s="117" t="s">
        <v>203</v>
      </c>
      <c r="C11" s="117" t="s">
        <v>42</v>
      </c>
      <c r="D11" s="117" t="s">
        <v>45</v>
      </c>
      <c r="E11" s="117" t="s">
        <v>92</v>
      </c>
      <c r="F11" s="117" t="s">
        <v>33</v>
      </c>
      <c r="G11" s="118" t="s">
        <v>218</v>
      </c>
      <c r="H11" s="119" t="s">
        <v>219</v>
      </c>
      <c r="I11" s="120">
        <v>0</v>
      </c>
      <c r="J11" s="120">
        <v>0</v>
      </c>
      <c r="K11" s="120">
        <v>0</v>
      </c>
      <c r="L11" s="120">
        <f t="shared" si="4"/>
        <v>0</v>
      </c>
      <c r="M11" s="120">
        <v>0</v>
      </c>
      <c r="N11" s="120">
        <v>0</v>
      </c>
      <c r="O11" s="120">
        <f t="shared" si="5"/>
        <v>0</v>
      </c>
      <c r="P11" s="120">
        <v>0</v>
      </c>
      <c r="Q11" s="120">
        <v>0</v>
      </c>
      <c r="R11" s="120">
        <f t="shared" si="6"/>
        <v>0</v>
      </c>
      <c r="S11" s="120">
        <v>0</v>
      </c>
      <c r="T11" s="120">
        <v>0</v>
      </c>
      <c r="U11" s="120">
        <f t="shared" si="7"/>
        <v>0</v>
      </c>
    </row>
    <row r="12" spans="1:21" x14ac:dyDescent="0.2">
      <c r="A12" s="116" t="s">
        <v>201</v>
      </c>
      <c r="B12" s="117" t="s">
        <v>203</v>
      </c>
      <c r="C12" s="117" t="s">
        <v>42</v>
      </c>
      <c r="D12" s="117" t="s">
        <v>45</v>
      </c>
      <c r="E12" s="117" t="s">
        <v>220</v>
      </c>
      <c r="F12" s="117" t="s">
        <v>33</v>
      </c>
      <c r="G12" s="118" t="s">
        <v>221</v>
      </c>
      <c r="H12" s="119" t="s">
        <v>222</v>
      </c>
      <c r="I12" s="120">
        <v>0</v>
      </c>
      <c r="J12" s="120">
        <v>0</v>
      </c>
      <c r="K12" s="120">
        <v>0</v>
      </c>
      <c r="L12" s="120">
        <f t="shared" si="4"/>
        <v>0</v>
      </c>
      <c r="M12" s="120">
        <v>0</v>
      </c>
      <c r="N12" s="120">
        <v>0</v>
      </c>
      <c r="O12" s="120">
        <f t="shared" si="5"/>
        <v>0</v>
      </c>
      <c r="P12" s="120">
        <v>0</v>
      </c>
      <c r="Q12" s="120">
        <v>0</v>
      </c>
      <c r="R12" s="120">
        <f t="shared" si="6"/>
        <v>0</v>
      </c>
      <c r="S12" s="120">
        <v>0</v>
      </c>
      <c r="T12" s="120">
        <v>0</v>
      </c>
      <c r="U12" s="120">
        <f t="shared" si="7"/>
        <v>0</v>
      </c>
    </row>
    <row r="13" spans="1:21" x14ac:dyDescent="0.2">
      <c r="A13" s="116" t="s">
        <v>201</v>
      </c>
      <c r="B13" s="117" t="s">
        <v>203</v>
      </c>
      <c r="C13" s="117" t="s">
        <v>42</v>
      </c>
      <c r="D13" s="117" t="s">
        <v>45</v>
      </c>
      <c r="E13" s="117" t="s">
        <v>223</v>
      </c>
      <c r="F13" s="117" t="s">
        <v>33</v>
      </c>
      <c r="G13" s="118" t="s">
        <v>224</v>
      </c>
      <c r="H13" s="119" t="s">
        <v>225</v>
      </c>
      <c r="I13" s="120">
        <v>12000</v>
      </c>
      <c r="J13" s="120">
        <v>3417</v>
      </c>
      <c r="K13" s="120">
        <v>0</v>
      </c>
      <c r="L13" s="120">
        <f t="shared" si="4"/>
        <v>15417</v>
      </c>
      <c r="M13" s="120">
        <v>0</v>
      </c>
      <c r="N13" s="120">
        <v>254</v>
      </c>
      <c r="O13" s="120">
        <f t="shared" si="5"/>
        <v>15163</v>
      </c>
      <c r="P13" s="120">
        <v>0</v>
      </c>
      <c r="Q13" s="120">
        <v>0</v>
      </c>
      <c r="R13" s="120">
        <f t="shared" si="6"/>
        <v>15163</v>
      </c>
      <c r="S13" s="120">
        <v>0</v>
      </c>
      <c r="T13" s="120">
        <v>0</v>
      </c>
      <c r="U13" s="120">
        <f t="shared" si="7"/>
        <v>15163</v>
      </c>
    </row>
    <row r="14" spans="1:21" x14ac:dyDescent="0.2">
      <c r="A14" s="116" t="s">
        <v>201</v>
      </c>
      <c r="B14" s="117" t="s">
        <v>203</v>
      </c>
      <c r="C14" s="117" t="s">
        <v>42</v>
      </c>
      <c r="D14" s="117" t="s">
        <v>45</v>
      </c>
      <c r="E14" s="117" t="s">
        <v>226</v>
      </c>
      <c r="F14" s="117" t="s">
        <v>33</v>
      </c>
      <c r="G14" s="118" t="s">
        <v>227</v>
      </c>
      <c r="H14" s="119" t="s">
        <v>228</v>
      </c>
      <c r="I14" s="120">
        <v>11500</v>
      </c>
      <c r="J14" s="120">
        <v>3817</v>
      </c>
      <c r="K14" s="120">
        <v>0</v>
      </c>
      <c r="L14" s="120">
        <f t="shared" si="4"/>
        <v>15317</v>
      </c>
      <c r="M14" s="120">
        <v>0</v>
      </c>
      <c r="N14" s="120">
        <v>254</v>
      </c>
      <c r="O14" s="120">
        <f t="shared" si="5"/>
        <v>15063</v>
      </c>
      <c r="P14" s="120">
        <v>0</v>
      </c>
      <c r="Q14" s="120">
        <v>0</v>
      </c>
      <c r="R14" s="120">
        <f t="shared" si="6"/>
        <v>15063</v>
      </c>
      <c r="S14" s="120">
        <v>0</v>
      </c>
      <c r="T14" s="120">
        <v>0</v>
      </c>
      <c r="U14" s="120">
        <f t="shared" si="7"/>
        <v>15063</v>
      </c>
    </row>
    <row r="15" spans="1:21" x14ac:dyDescent="0.2">
      <c r="A15" s="116" t="s">
        <v>201</v>
      </c>
      <c r="B15" s="117" t="s">
        <v>203</v>
      </c>
      <c r="C15" s="117" t="s">
        <v>42</v>
      </c>
      <c r="D15" s="117" t="s">
        <v>45</v>
      </c>
      <c r="E15" s="117" t="s">
        <v>229</v>
      </c>
      <c r="F15" s="117" t="s">
        <v>33</v>
      </c>
      <c r="G15" s="118" t="s">
        <v>230</v>
      </c>
      <c r="H15" s="119" t="s">
        <v>231</v>
      </c>
      <c r="I15" s="120">
        <v>0</v>
      </c>
      <c r="J15" s="120">
        <v>0</v>
      </c>
      <c r="K15" s="120">
        <v>0</v>
      </c>
      <c r="L15" s="120">
        <f t="shared" si="4"/>
        <v>0</v>
      </c>
      <c r="M15" s="120">
        <v>0</v>
      </c>
      <c r="N15" s="120">
        <v>0</v>
      </c>
      <c r="O15" s="120">
        <f t="shared" si="5"/>
        <v>0</v>
      </c>
      <c r="P15" s="120">
        <v>0</v>
      </c>
      <c r="Q15" s="120">
        <v>0</v>
      </c>
      <c r="R15" s="120">
        <f t="shared" si="6"/>
        <v>0</v>
      </c>
      <c r="S15" s="120">
        <v>0</v>
      </c>
      <c r="T15" s="120">
        <v>0</v>
      </c>
      <c r="U15" s="120">
        <f t="shared" si="7"/>
        <v>0</v>
      </c>
    </row>
    <row r="16" spans="1:21" x14ac:dyDescent="0.2">
      <c r="A16" s="116" t="s">
        <v>201</v>
      </c>
      <c r="B16" s="117" t="s">
        <v>203</v>
      </c>
      <c r="C16" s="117" t="s">
        <v>42</v>
      </c>
      <c r="D16" s="117" t="s">
        <v>45</v>
      </c>
      <c r="E16" s="117" t="s">
        <v>232</v>
      </c>
      <c r="F16" s="117" t="s">
        <v>33</v>
      </c>
      <c r="G16" s="118" t="s">
        <v>233</v>
      </c>
      <c r="H16" s="119" t="s">
        <v>234</v>
      </c>
      <c r="I16" s="120">
        <v>7700</v>
      </c>
      <c r="J16" s="120">
        <v>0</v>
      </c>
      <c r="K16" s="120">
        <v>900</v>
      </c>
      <c r="L16" s="120">
        <f t="shared" si="4"/>
        <v>6800</v>
      </c>
      <c r="M16" s="120">
        <v>0</v>
      </c>
      <c r="N16" s="120">
        <v>0</v>
      </c>
      <c r="O16" s="120">
        <f t="shared" si="5"/>
        <v>6800</v>
      </c>
      <c r="P16" s="120">
        <v>0</v>
      </c>
      <c r="Q16" s="120">
        <v>0</v>
      </c>
      <c r="R16" s="120">
        <f t="shared" si="6"/>
        <v>6800</v>
      </c>
      <c r="S16" s="120">
        <v>0</v>
      </c>
      <c r="T16" s="120">
        <v>0</v>
      </c>
      <c r="U16" s="120">
        <f t="shared" si="7"/>
        <v>6800</v>
      </c>
    </row>
    <row r="17" spans="1:21" x14ac:dyDescent="0.2">
      <c r="A17" s="116" t="s">
        <v>201</v>
      </c>
      <c r="B17" s="117" t="s">
        <v>203</v>
      </c>
      <c r="C17" s="117" t="s">
        <v>42</v>
      </c>
      <c r="D17" s="117" t="s">
        <v>45</v>
      </c>
      <c r="E17" s="117" t="s">
        <v>235</v>
      </c>
      <c r="F17" s="117" t="s">
        <v>33</v>
      </c>
      <c r="G17" s="118" t="s">
        <v>236</v>
      </c>
      <c r="H17" s="119" t="s">
        <v>237</v>
      </c>
      <c r="I17" s="120">
        <v>0</v>
      </c>
      <c r="J17" s="120">
        <v>0</v>
      </c>
      <c r="K17" s="120">
        <v>0</v>
      </c>
      <c r="L17" s="120">
        <f t="shared" si="4"/>
        <v>0</v>
      </c>
      <c r="M17" s="120">
        <v>0</v>
      </c>
      <c r="N17" s="120">
        <v>0</v>
      </c>
      <c r="O17" s="120">
        <f t="shared" si="5"/>
        <v>0</v>
      </c>
      <c r="P17" s="120">
        <v>0</v>
      </c>
      <c r="Q17" s="120">
        <v>0</v>
      </c>
      <c r="R17" s="120">
        <f t="shared" si="6"/>
        <v>0</v>
      </c>
      <c r="S17" s="120">
        <v>0</v>
      </c>
      <c r="T17" s="120">
        <v>0</v>
      </c>
      <c r="U17" s="120">
        <f t="shared" si="7"/>
        <v>0</v>
      </c>
    </row>
    <row r="18" spans="1:21" x14ac:dyDescent="0.2">
      <c r="A18" s="116" t="s">
        <v>201</v>
      </c>
      <c r="B18" s="117" t="s">
        <v>203</v>
      </c>
      <c r="C18" s="117" t="s">
        <v>42</v>
      </c>
      <c r="D18" s="117" t="s">
        <v>45</v>
      </c>
      <c r="E18" s="117" t="s">
        <v>238</v>
      </c>
      <c r="F18" s="117" t="s">
        <v>33</v>
      </c>
      <c r="G18" s="118" t="s">
        <v>239</v>
      </c>
      <c r="H18" s="119" t="s">
        <v>240</v>
      </c>
      <c r="I18" s="120">
        <v>0</v>
      </c>
      <c r="J18" s="120">
        <v>0</v>
      </c>
      <c r="K18" s="120">
        <v>0</v>
      </c>
      <c r="L18" s="120">
        <f t="shared" si="4"/>
        <v>0</v>
      </c>
      <c r="M18" s="120">
        <v>0</v>
      </c>
      <c r="N18" s="120">
        <v>0</v>
      </c>
      <c r="O18" s="120">
        <f t="shared" si="5"/>
        <v>0</v>
      </c>
      <c r="P18" s="120">
        <v>0</v>
      </c>
      <c r="Q18" s="120">
        <v>0</v>
      </c>
      <c r="R18" s="120">
        <f t="shared" si="6"/>
        <v>0</v>
      </c>
      <c r="S18" s="120">
        <v>0</v>
      </c>
      <c r="T18" s="120">
        <v>0</v>
      </c>
      <c r="U18" s="120">
        <f t="shared" si="7"/>
        <v>0</v>
      </c>
    </row>
    <row r="19" spans="1:21" x14ac:dyDescent="0.2">
      <c r="A19" s="116" t="s">
        <v>201</v>
      </c>
      <c r="B19" s="117" t="s">
        <v>203</v>
      </c>
      <c r="C19" s="117" t="s">
        <v>42</v>
      </c>
      <c r="D19" s="117" t="s">
        <v>45</v>
      </c>
      <c r="E19" s="117" t="s">
        <v>241</v>
      </c>
      <c r="F19" s="117" t="s">
        <v>33</v>
      </c>
      <c r="G19" s="118" t="s">
        <v>242</v>
      </c>
      <c r="H19" s="119" t="s">
        <v>243</v>
      </c>
      <c r="I19" s="120">
        <v>0</v>
      </c>
      <c r="J19" s="120">
        <v>0</v>
      </c>
      <c r="K19" s="120">
        <v>0</v>
      </c>
      <c r="L19" s="120">
        <f t="shared" si="4"/>
        <v>0</v>
      </c>
      <c r="M19" s="120">
        <v>0</v>
      </c>
      <c r="N19" s="120">
        <v>0</v>
      </c>
      <c r="O19" s="120">
        <f t="shared" si="5"/>
        <v>0</v>
      </c>
      <c r="P19" s="120">
        <v>0</v>
      </c>
      <c r="Q19" s="120">
        <v>0</v>
      </c>
      <c r="R19" s="120">
        <f t="shared" si="6"/>
        <v>0</v>
      </c>
      <c r="S19" s="120">
        <v>0</v>
      </c>
      <c r="T19" s="120">
        <v>0</v>
      </c>
      <c r="U19" s="120">
        <f t="shared" si="7"/>
        <v>0</v>
      </c>
    </row>
    <row r="20" spans="1:21" x14ac:dyDescent="0.2">
      <c r="A20" s="116" t="s">
        <v>201</v>
      </c>
      <c r="B20" s="117" t="s">
        <v>203</v>
      </c>
      <c r="C20" s="117" t="s">
        <v>42</v>
      </c>
      <c r="D20" s="117" t="s">
        <v>45</v>
      </c>
      <c r="E20" s="117" t="s">
        <v>244</v>
      </c>
      <c r="F20" s="117" t="s">
        <v>33</v>
      </c>
      <c r="G20" s="118" t="s">
        <v>245</v>
      </c>
      <c r="H20" s="119" t="s">
        <v>246</v>
      </c>
      <c r="I20" s="120">
        <v>0</v>
      </c>
      <c r="J20" s="120">
        <v>0</v>
      </c>
      <c r="K20" s="120">
        <v>0</v>
      </c>
      <c r="L20" s="120">
        <f t="shared" si="4"/>
        <v>0</v>
      </c>
      <c r="M20" s="120">
        <v>0</v>
      </c>
      <c r="N20" s="120">
        <v>0</v>
      </c>
      <c r="O20" s="120">
        <f t="shared" si="5"/>
        <v>0</v>
      </c>
      <c r="P20" s="120">
        <v>0</v>
      </c>
      <c r="Q20" s="120">
        <v>0</v>
      </c>
      <c r="R20" s="120">
        <f t="shared" si="6"/>
        <v>0</v>
      </c>
      <c r="S20" s="120">
        <v>0</v>
      </c>
      <c r="T20" s="120">
        <v>0</v>
      </c>
      <c r="U20" s="120">
        <f t="shared" si="7"/>
        <v>0</v>
      </c>
    </row>
    <row r="21" spans="1:21" x14ac:dyDescent="0.2">
      <c r="A21" s="116" t="s">
        <v>201</v>
      </c>
      <c r="B21" s="117" t="s">
        <v>203</v>
      </c>
      <c r="C21" s="117" t="s">
        <v>42</v>
      </c>
      <c r="D21" s="117" t="s">
        <v>45</v>
      </c>
      <c r="E21" s="117" t="s">
        <v>247</v>
      </c>
      <c r="F21" s="117" t="s">
        <v>33</v>
      </c>
      <c r="G21" s="118" t="s">
        <v>248</v>
      </c>
      <c r="H21" s="119" t="s">
        <v>249</v>
      </c>
      <c r="I21" s="120">
        <v>0</v>
      </c>
      <c r="J21" s="120">
        <v>0</v>
      </c>
      <c r="K21" s="120">
        <v>0</v>
      </c>
      <c r="L21" s="120">
        <f t="shared" si="4"/>
        <v>0</v>
      </c>
      <c r="M21" s="120">
        <v>0</v>
      </c>
      <c r="N21" s="120">
        <v>0</v>
      </c>
      <c r="O21" s="120">
        <f t="shared" si="5"/>
        <v>0</v>
      </c>
      <c r="P21" s="120">
        <v>0</v>
      </c>
      <c r="Q21" s="120">
        <v>0</v>
      </c>
      <c r="R21" s="120">
        <f t="shared" si="6"/>
        <v>0</v>
      </c>
      <c r="S21" s="120">
        <v>0</v>
      </c>
      <c r="T21" s="120">
        <v>0</v>
      </c>
      <c r="U21" s="120">
        <f t="shared" si="7"/>
        <v>0</v>
      </c>
    </row>
    <row r="22" spans="1:21" x14ac:dyDescent="0.2">
      <c r="A22" s="116" t="s">
        <v>201</v>
      </c>
      <c r="B22" s="117" t="s">
        <v>203</v>
      </c>
      <c r="C22" s="117" t="s">
        <v>42</v>
      </c>
      <c r="D22" s="117" t="s">
        <v>45</v>
      </c>
      <c r="E22" s="117" t="s">
        <v>250</v>
      </c>
      <c r="F22" s="117" t="s">
        <v>33</v>
      </c>
      <c r="G22" s="118" t="s">
        <v>251</v>
      </c>
      <c r="H22" s="119" t="s">
        <v>252</v>
      </c>
      <c r="I22" s="120">
        <v>0</v>
      </c>
      <c r="J22" s="120">
        <v>0</v>
      </c>
      <c r="K22" s="120">
        <v>0</v>
      </c>
      <c r="L22" s="120">
        <f t="shared" si="4"/>
        <v>0</v>
      </c>
      <c r="M22" s="120">
        <v>0</v>
      </c>
      <c r="N22" s="120">
        <v>0</v>
      </c>
      <c r="O22" s="120">
        <f t="shared" si="5"/>
        <v>0</v>
      </c>
      <c r="P22" s="120">
        <v>0</v>
      </c>
      <c r="Q22" s="120">
        <v>0</v>
      </c>
      <c r="R22" s="120">
        <f t="shared" si="6"/>
        <v>0</v>
      </c>
      <c r="S22" s="120">
        <v>0</v>
      </c>
      <c r="T22" s="120">
        <v>0</v>
      </c>
      <c r="U22" s="120">
        <f t="shared" si="7"/>
        <v>0</v>
      </c>
    </row>
    <row r="23" spans="1:21" x14ac:dyDescent="0.2">
      <c r="A23" s="116" t="s">
        <v>201</v>
      </c>
      <c r="B23" s="117" t="s">
        <v>203</v>
      </c>
      <c r="C23" s="117" t="s">
        <v>42</v>
      </c>
      <c r="D23" s="117" t="s">
        <v>45</v>
      </c>
      <c r="E23" s="117" t="s">
        <v>253</v>
      </c>
      <c r="F23" s="117" t="s">
        <v>33</v>
      </c>
      <c r="G23" s="118" t="s">
        <v>254</v>
      </c>
      <c r="H23" s="119" t="s">
        <v>255</v>
      </c>
      <c r="I23" s="120">
        <v>0</v>
      </c>
      <c r="J23" s="120">
        <v>0</v>
      </c>
      <c r="K23" s="120">
        <v>0</v>
      </c>
      <c r="L23" s="120">
        <f t="shared" si="4"/>
        <v>0</v>
      </c>
      <c r="M23" s="120">
        <v>0</v>
      </c>
      <c r="N23" s="120">
        <v>0</v>
      </c>
      <c r="O23" s="120">
        <f t="shared" si="5"/>
        <v>0</v>
      </c>
      <c r="P23" s="120">
        <v>0</v>
      </c>
      <c r="Q23" s="120">
        <v>0</v>
      </c>
      <c r="R23" s="120">
        <f t="shared" si="6"/>
        <v>0</v>
      </c>
      <c r="S23" s="120">
        <v>0</v>
      </c>
      <c r="T23" s="120">
        <v>0</v>
      </c>
      <c r="U23" s="120">
        <f t="shared" si="7"/>
        <v>0</v>
      </c>
    </row>
    <row r="24" spans="1:21" x14ac:dyDescent="0.2">
      <c r="A24" s="116" t="s">
        <v>201</v>
      </c>
      <c r="B24" s="117" t="s">
        <v>203</v>
      </c>
      <c r="C24" s="117" t="s">
        <v>42</v>
      </c>
      <c r="D24" s="117" t="s">
        <v>45</v>
      </c>
      <c r="E24" s="117" t="s">
        <v>256</v>
      </c>
      <c r="F24" s="117" t="s">
        <v>33</v>
      </c>
      <c r="G24" s="118" t="s">
        <v>257</v>
      </c>
      <c r="H24" s="119" t="s">
        <v>258</v>
      </c>
      <c r="I24" s="120">
        <v>0</v>
      </c>
      <c r="J24" s="120">
        <v>0</v>
      </c>
      <c r="K24" s="120">
        <v>0</v>
      </c>
      <c r="L24" s="120">
        <f t="shared" si="4"/>
        <v>0</v>
      </c>
      <c r="M24" s="120">
        <v>0</v>
      </c>
      <c r="N24" s="120">
        <v>0</v>
      </c>
      <c r="O24" s="120">
        <f t="shared" si="5"/>
        <v>0</v>
      </c>
      <c r="P24" s="120">
        <v>0</v>
      </c>
      <c r="Q24" s="120">
        <v>0</v>
      </c>
      <c r="R24" s="120">
        <f t="shared" si="6"/>
        <v>0</v>
      </c>
      <c r="S24" s="120">
        <v>0</v>
      </c>
      <c r="T24" s="120">
        <v>0</v>
      </c>
      <c r="U24" s="120">
        <f t="shared" si="7"/>
        <v>0</v>
      </c>
    </row>
    <row r="25" spans="1:21" x14ac:dyDescent="0.2">
      <c r="A25" s="116" t="s">
        <v>201</v>
      </c>
      <c r="B25" s="117" t="s">
        <v>203</v>
      </c>
      <c r="C25" s="117" t="s">
        <v>42</v>
      </c>
      <c r="D25" s="117" t="s">
        <v>45</v>
      </c>
      <c r="E25" s="117" t="s">
        <v>259</v>
      </c>
      <c r="F25" s="117" t="s">
        <v>33</v>
      </c>
      <c r="G25" s="118" t="s">
        <v>260</v>
      </c>
      <c r="H25" s="119" t="s">
        <v>261</v>
      </c>
      <c r="I25" s="120">
        <v>0</v>
      </c>
      <c r="J25" s="120">
        <v>0</v>
      </c>
      <c r="K25" s="120">
        <v>0</v>
      </c>
      <c r="L25" s="120">
        <f t="shared" si="4"/>
        <v>0</v>
      </c>
      <c r="M25" s="120">
        <v>0</v>
      </c>
      <c r="N25" s="120">
        <v>0</v>
      </c>
      <c r="O25" s="120">
        <f t="shared" si="5"/>
        <v>0</v>
      </c>
      <c r="P25" s="120">
        <v>0</v>
      </c>
      <c r="Q25" s="120">
        <v>0</v>
      </c>
      <c r="R25" s="120">
        <f t="shared" si="6"/>
        <v>0</v>
      </c>
      <c r="S25" s="120">
        <v>0</v>
      </c>
      <c r="T25" s="120">
        <v>0</v>
      </c>
      <c r="U25" s="120">
        <f t="shared" si="7"/>
        <v>0</v>
      </c>
    </row>
    <row r="26" spans="1:21" x14ac:dyDescent="0.2">
      <c r="A26" s="116" t="s">
        <v>201</v>
      </c>
      <c r="B26" s="117" t="s">
        <v>203</v>
      </c>
      <c r="C26" s="117" t="s">
        <v>42</v>
      </c>
      <c r="D26" s="117" t="s">
        <v>45</v>
      </c>
      <c r="E26" s="117" t="s">
        <v>262</v>
      </c>
      <c r="F26" s="117" t="s">
        <v>33</v>
      </c>
      <c r="G26" s="118" t="s">
        <v>263</v>
      </c>
      <c r="H26" s="119" t="s">
        <v>264</v>
      </c>
      <c r="I26" s="120">
        <v>0</v>
      </c>
      <c r="J26" s="120">
        <v>0</v>
      </c>
      <c r="K26" s="120">
        <v>0</v>
      </c>
      <c r="L26" s="120">
        <f t="shared" si="4"/>
        <v>0</v>
      </c>
      <c r="M26" s="120">
        <v>0</v>
      </c>
      <c r="N26" s="120">
        <v>0</v>
      </c>
      <c r="O26" s="120">
        <f t="shared" si="5"/>
        <v>0</v>
      </c>
      <c r="P26" s="120">
        <v>0</v>
      </c>
      <c r="Q26" s="120">
        <v>0</v>
      </c>
      <c r="R26" s="120">
        <f t="shared" si="6"/>
        <v>0</v>
      </c>
      <c r="S26" s="120">
        <v>0</v>
      </c>
      <c r="T26" s="120">
        <v>0</v>
      </c>
      <c r="U26" s="120">
        <f t="shared" si="7"/>
        <v>0</v>
      </c>
    </row>
    <row r="27" spans="1:21" x14ac:dyDescent="0.2">
      <c r="A27" s="116" t="s">
        <v>201</v>
      </c>
      <c r="B27" s="117" t="s">
        <v>203</v>
      </c>
      <c r="C27" s="117" t="s">
        <v>42</v>
      </c>
      <c r="D27" s="117" t="s">
        <v>45</v>
      </c>
      <c r="E27" s="117" t="s">
        <v>265</v>
      </c>
      <c r="F27" s="117" t="s">
        <v>33</v>
      </c>
      <c r="G27" s="118" t="s">
        <v>266</v>
      </c>
      <c r="H27" s="119" t="s">
        <v>267</v>
      </c>
      <c r="I27" s="120">
        <v>0</v>
      </c>
      <c r="J27" s="120">
        <v>0</v>
      </c>
      <c r="K27" s="120">
        <v>0</v>
      </c>
      <c r="L27" s="120">
        <f t="shared" si="4"/>
        <v>0</v>
      </c>
      <c r="M27" s="120">
        <v>0</v>
      </c>
      <c r="N27" s="120">
        <v>0</v>
      </c>
      <c r="O27" s="120">
        <f t="shared" si="5"/>
        <v>0</v>
      </c>
      <c r="P27" s="120">
        <v>0</v>
      </c>
      <c r="Q27" s="120">
        <v>0</v>
      </c>
      <c r="R27" s="120">
        <f t="shared" si="6"/>
        <v>0</v>
      </c>
      <c r="S27" s="120">
        <v>0</v>
      </c>
      <c r="T27" s="120">
        <v>0</v>
      </c>
      <c r="U27" s="120">
        <f t="shared" si="7"/>
        <v>0</v>
      </c>
    </row>
    <row r="28" spans="1:21" x14ac:dyDescent="0.2">
      <c r="A28" s="116" t="s">
        <v>201</v>
      </c>
      <c r="B28" s="117" t="s">
        <v>203</v>
      </c>
      <c r="C28" s="117" t="s">
        <v>42</v>
      </c>
      <c r="D28" s="117" t="s">
        <v>45</v>
      </c>
      <c r="E28" s="117" t="s">
        <v>105</v>
      </c>
      <c r="F28" s="117" t="s">
        <v>33</v>
      </c>
      <c r="G28" s="118" t="s">
        <v>268</v>
      </c>
      <c r="H28" s="119" t="s">
        <v>269</v>
      </c>
      <c r="I28" s="120">
        <v>32000</v>
      </c>
      <c r="J28" s="120">
        <v>0</v>
      </c>
      <c r="K28" s="120">
        <v>4436</v>
      </c>
      <c r="L28" s="120">
        <f t="shared" si="4"/>
        <v>27564</v>
      </c>
      <c r="M28" s="120">
        <v>0</v>
      </c>
      <c r="N28" s="120">
        <v>1130</v>
      </c>
      <c r="O28" s="120">
        <f t="shared" si="5"/>
        <v>26434</v>
      </c>
      <c r="P28" s="120">
        <v>0</v>
      </c>
      <c r="Q28" s="120">
        <v>0</v>
      </c>
      <c r="R28" s="120">
        <f t="shared" si="6"/>
        <v>26434</v>
      </c>
      <c r="S28" s="120">
        <v>0</v>
      </c>
      <c r="T28" s="120">
        <v>0</v>
      </c>
      <c r="U28" s="120">
        <f t="shared" si="7"/>
        <v>26434</v>
      </c>
    </row>
    <row r="29" spans="1:21" x14ac:dyDescent="0.2">
      <c r="A29" s="111" t="s">
        <v>201</v>
      </c>
      <c r="B29" s="112" t="s">
        <v>203</v>
      </c>
      <c r="C29" s="112" t="s">
        <v>42</v>
      </c>
      <c r="D29" s="112" t="s">
        <v>51</v>
      </c>
      <c r="E29" s="112" t="s">
        <v>33</v>
      </c>
      <c r="F29" s="112" t="s">
        <v>33</v>
      </c>
      <c r="G29" s="113" t="s">
        <v>270</v>
      </c>
      <c r="H29" s="114" t="s">
        <v>271</v>
      </c>
      <c r="I29" s="115">
        <f t="shared" ref="I29:U29" si="8">SUM(I30:I31)</f>
        <v>35000</v>
      </c>
      <c r="J29" s="115">
        <f t="shared" si="8"/>
        <v>8664</v>
      </c>
      <c r="K29" s="115">
        <f t="shared" si="8"/>
        <v>0</v>
      </c>
      <c r="L29" s="115">
        <f t="shared" si="8"/>
        <v>43664</v>
      </c>
      <c r="M29" s="115">
        <f t="shared" si="8"/>
        <v>0</v>
      </c>
      <c r="N29" s="115">
        <f t="shared" si="8"/>
        <v>592</v>
      </c>
      <c r="O29" s="115">
        <f t="shared" si="8"/>
        <v>43072</v>
      </c>
      <c r="P29" s="115">
        <f t="shared" si="8"/>
        <v>0</v>
      </c>
      <c r="Q29" s="115">
        <f t="shared" si="8"/>
        <v>0</v>
      </c>
      <c r="R29" s="115">
        <f t="shared" si="8"/>
        <v>43072</v>
      </c>
      <c r="S29" s="115">
        <f t="shared" si="8"/>
        <v>0</v>
      </c>
      <c r="T29" s="115">
        <f t="shared" si="8"/>
        <v>0</v>
      </c>
      <c r="U29" s="115">
        <f t="shared" si="8"/>
        <v>43072</v>
      </c>
    </row>
    <row r="30" spans="1:21" x14ac:dyDescent="0.2">
      <c r="A30" s="116" t="s">
        <v>201</v>
      </c>
      <c r="B30" s="117" t="s">
        <v>203</v>
      </c>
      <c r="C30" s="117" t="s">
        <v>42</v>
      </c>
      <c r="D30" s="117" t="s">
        <v>51</v>
      </c>
      <c r="E30" s="117" t="s">
        <v>45</v>
      </c>
      <c r="F30" s="117" t="s">
        <v>33</v>
      </c>
      <c r="G30" s="118" t="s">
        <v>272</v>
      </c>
      <c r="H30" s="119" t="s">
        <v>273</v>
      </c>
      <c r="I30" s="120">
        <v>0</v>
      </c>
      <c r="J30" s="120">
        <v>0</v>
      </c>
      <c r="K30" s="120">
        <v>0</v>
      </c>
      <c r="L30" s="120">
        <f t="shared" ref="L30:L31" si="9">+I30+J30-K30</f>
        <v>0</v>
      </c>
      <c r="M30" s="120">
        <v>0</v>
      </c>
      <c r="N30" s="120">
        <v>0</v>
      </c>
      <c r="O30" s="120">
        <f t="shared" ref="O30:O31" si="10">+L30+M30-N30</f>
        <v>0</v>
      </c>
      <c r="P30" s="120">
        <v>0</v>
      </c>
      <c r="Q30" s="120">
        <v>0</v>
      </c>
      <c r="R30" s="120">
        <f t="shared" ref="R30:R31" si="11">+O30+P30-Q30</f>
        <v>0</v>
      </c>
      <c r="S30" s="120">
        <v>0</v>
      </c>
      <c r="T30" s="120">
        <v>0</v>
      </c>
      <c r="U30" s="120">
        <f t="shared" ref="U30:U31" si="12">+R30+S30-T30</f>
        <v>0</v>
      </c>
    </row>
    <row r="31" spans="1:21" x14ac:dyDescent="0.2">
      <c r="A31" s="116" t="s">
        <v>201</v>
      </c>
      <c r="B31" s="117" t="s">
        <v>203</v>
      </c>
      <c r="C31" s="117" t="s">
        <v>42</v>
      </c>
      <c r="D31" s="117" t="s">
        <v>51</v>
      </c>
      <c r="E31" s="117" t="s">
        <v>51</v>
      </c>
      <c r="F31" s="117" t="s">
        <v>33</v>
      </c>
      <c r="G31" s="118" t="s">
        <v>274</v>
      </c>
      <c r="H31" s="119" t="s">
        <v>275</v>
      </c>
      <c r="I31" s="120">
        <v>35000</v>
      </c>
      <c r="J31" s="120">
        <v>8664</v>
      </c>
      <c r="K31" s="120">
        <v>0</v>
      </c>
      <c r="L31" s="120">
        <f t="shared" si="9"/>
        <v>43664</v>
      </c>
      <c r="M31" s="120">
        <v>0</v>
      </c>
      <c r="N31" s="120">
        <v>592</v>
      </c>
      <c r="O31" s="120">
        <f t="shared" si="10"/>
        <v>43072</v>
      </c>
      <c r="P31" s="120">
        <v>0</v>
      </c>
      <c r="Q31" s="120">
        <v>0</v>
      </c>
      <c r="R31" s="120">
        <f t="shared" si="11"/>
        <v>43072</v>
      </c>
      <c r="S31" s="120">
        <v>0</v>
      </c>
      <c r="T31" s="120">
        <v>0</v>
      </c>
      <c r="U31" s="120">
        <f t="shared" si="12"/>
        <v>43072</v>
      </c>
    </row>
    <row r="32" spans="1:21" x14ac:dyDescent="0.2">
      <c r="A32" s="111" t="s">
        <v>201</v>
      </c>
      <c r="B32" s="112" t="s">
        <v>203</v>
      </c>
      <c r="C32" s="112" t="s">
        <v>42</v>
      </c>
      <c r="D32" s="112" t="s">
        <v>54</v>
      </c>
      <c r="E32" s="112" t="s">
        <v>33</v>
      </c>
      <c r="F32" s="112" t="s">
        <v>33</v>
      </c>
      <c r="G32" s="113" t="s">
        <v>276</v>
      </c>
      <c r="H32" s="114" t="s">
        <v>277</v>
      </c>
      <c r="I32" s="115">
        <f t="shared" ref="I32:U32" si="13">SUM(I33:I35)</f>
        <v>0</v>
      </c>
      <c r="J32" s="115">
        <f t="shared" si="13"/>
        <v>0</v>
      </c>
      <c r="K32" s="115">
        <f t="shared" si="13"/>
        <v>0</v>
      </c>
      <c r="L32" s="115">
        <f t="shared" si="13"/>
        <v>0</v>
      </c>
      <c r="M32" s="115">
        <f t="shared" si="13"/>
        <v>0</v>
      </c>
      <c r="N32" s="115">
        <f t="shared" si="13"/>
        <v>0</v>
      </c>
      <c r="O32" s="115">
        <f t="shared" si="13"/>
        <v>0</v>
      </c>
      <c r="P32" s="115">
        <f t="shared" si="13"/>
        <v>0</v>
      </c>
      <c r="Q32" s="115">
        <f t="shared" si="13"/>
        <v>0</v>
      </c>
      <c r="R32" s="115">
        <f t="shared" si="13"/>
        <v>0</v>
      </c>
      <c r="S32" s="115">
        <f t="shared" si="13"/>
        <v>0</v>
      </c>
      <c r="T32" s="115">
        <f t="shared" si="13"/>
        <v>0</v>
      </c>
      <c r="U32" s="115">
        <f t="shared" si="13"/>
        <v>0</v>
      </c>
    </row>
    <row r="33" spans="1:21" x14ac:dyDescent="0.2">
      <c r="A33" s="116" t="s">
        <v>201</v>
      </c>
      <c r="B33" s="117" t="s">
        <v>203</v>
      </c>
      <c r="C33" s="117" t="s">
        <v>42</v>
      </c>
      <c r="D33" s="117" t="s">
        <v>54</v>
      </c>
      <c r="E33" s="117" t="s">
        <v>45</v>
      </c>
      <c r="F33" s="117" t="s">
        <v>33</v>
      </c>
      <c r="G33" s="118" t="s">
        <v>278</v>
      </c>
      <c r="H33" s="119" t="s">
        <v>279</v>
      </c>
      <c r="I33" s="120">
        <v>0</v>
      </c>
      <c r="J33" s="120">
        <v>0</v>
      </c>
      <c r="K33" s="120">
        <v>0</v>
      </c>
      <c r="L33" s="120">
        <f t="shared" ref="L33:L35" si="14">+I33+J33-K33</f>
        <v>0</v>
      </c>
      <c r="M33" s="120">
        <v>0</v>
      </c>
      <c r="N33" s="120">
        <v>0</v>
      </c>
      <c r="O33" s="120">
        <f t="shared" ref="O33:O35" si="15">+L33+M33-N33</f>
        <v>0</v>
      </c>
      <c r="P33" s="120">
        <v>0</v>
      </c>
      <c r="Q33" s="120">
        <v>0</v>
      </c>
      <c r="R33" s="120">
        <f t="shared" ref="R33:R35" si="16">+O33+P33-Q33</f>
        <v>0</v>
      </c>
      <c r="S33" s="120">
        <v>0</v>
      </c>
      <c r="T33" s="120">
        <v>0</v>
      </c>
      <c r="U33" s="120">
        <f t="shared" ref="U33:U35" si="17">+R33+S33-T33</f>
        <v>0</v>
      </c>
    </row>
    <row r="34" spans="1:21" x14ac:dyDescent="0.2">
      <c r="A34" s="116" t="s">
        <v>201</v>
      </c>
      <c r="B34" s="117" t="s">
        <v>203</v>
      </c>
      <c r="C34" s="117" t="s">
        <v>42</v>
      </c>
      <c r="D34" s="117" t="s">
        <v>54</v>
      </c>
      <c r="E34" s="117" t="s">
        <v>51</v>
      </c>
      <c r="F34" s="117" t="s">
        <v>33</v>
      </c>
      <c r="G34" s="118" t="s">
        <v>280</v>
      </c>
      <c r="H34" s="119" t="s">
        <v>281</v>
      </c>
      <c r="I34" s="120">
        <v>0</v>
      </c>
      <c r="J34" s="120">
        <v>0</v>
      </c>
      <c r="K34" s="120">
        <v>0</v>
      </c>
      <c r="L34" s="120">
        <f t="shared" si="14"/>
        <v>0</v>
      </c>
      <c r="M34" s="120">
        <v>0</v>
      </c>
      <c r="N34" s="120">
        <v>0</v>
      </c>
      <c r="O34" s="120">
        <f t="shared" si="15"/>
        <v>0</v>
      </c>
      <c r="P34" s="120">
        <v>0</v>
      </c>
      <c r="Q34" s="120">
        <v>0</v>
      </c>
      <c r="R34" s="120">
        <f t="shared" si="16"/>
        <v>0</v>
      </c>
      <c r="S34" s="120">
        <v>0</v>
      </c>
      <c r="T34" s="120">
        <v>0</v>
      </c>
      <c r="U34" s="120">
        <f t="shared" si="17"/>
        <v>0</v>
      </c>
    </row>
    <row r="35" spans="1:21" x14ac:dyDescent="0.2">
      <c r="A35" s="116" t="s">
        <v>201</v>
      </c>
      <c r="B35" s="117" t="s">
        <v>203</v>
      </c>
      <c r="C35" s="117" t="s">
        <v>42</v>
      </c>
      <c r="D35" s="117" t="s">
        <v>54</v>
      </c>
      <c r="E35" s="117" t="s">
        <v>54</v>
      </c>
      <c r="F35" s="117" t="s">
        <v>33</v>
      </c>
      <c r="G35" s="118" t="s">
        <v>282</v>
      </c>
      <c r="H35" s="119" t="s">
        <v>283</v>
      </c>
      <c r="I35" s="120">
        <v>0</v>
      </c>
      <c r="J35" s="120">
        <v>0</v>
      </c>
      <c r="K35" s="120">
        <v>0</v>
      </c>
      <c r="L35" s="120">
        <f t="shared" si="14"/>
        <v>0</v>
      </c>
      <c r="M35" s="120">
        <v>0</v>
      </c>
      <c r="N35" s="120">
        <v>0</v>
      </c>
      <c r="O35" s="120">
        <f t="shared" si="15"/>
        <v>0</v>
      </c>
      <c r="P35" s="120">
        <v>0</v>
      </c>
      <c r="Q35" s="120">
        <v>0</v>
      </c>
      <c r="R35" s="120">
        <f t="shared" si="16"/>
        <v>0</v>
      </c>
      <c r="S35" s="120">
        <v>0</v>
      </c>
      <c r="T35" s="120">
        <v>0</v>
      </c>
      <c r="U35" s="120">
        <f t="shared" si="17"/>
        <v>0</v>
      </c>
    </row>
    <row r="36" spans="1:21" x14ac:dyDescent="0.2">
      <c r="A36" s="111" t="s">
        <v>201</v>
      </c>
      <c r="B36" s="112" t="s">
        <v>203</v>
      </c>
      <c r="C36" s="112" t="s">
        <v>42</v>
      </c>
      <c r="D36" s="112" t="s">
        <v>63</v>
      </c>
      <c r="E36" s="112" t="s">
        <v>33</v>
      </c>
      <c r="F36" s="112" t="s">
        <v>33</v>
      </c>
      <c r="G36" s="113" t="s">
        <v>284</v>
      </c>
      <c r="H36" s="114" t="s">
        <v>285</v>
      </c>
      <c r="I36" s="115">
        <f t="shared" ref="I36:U36" si="18">SUM(I37:I42)</f>
        <v>0</v>
      </c>
      <c r="J36" s="115">
        <f t="shared" si="18"/>
        <v>0</v>
      </c>
      <c r="K36" s="115">
        <f t="shared" si="18"/>
        <v>0</v>
      </c>
      <c r="L36" s="115">
        <f t="shared" si="18"/>
        <v>0</v>
      </c>
      <c r="M36" s="115">
        <f t="shared" si="18"/>
        <v>0</v>
      </c>
      <c r="N36" s="115">
        <f t="shared" si="18"/>
        <v>0</v>
      </c>
      <c r="O36" s="115">
        <f t="shared" si="18"/>
        <v>0</v>
      </c>
      <c r="P36" s="115">
        <f t="shared" si="18"/>
        <v>5650</v>
      </c>
      <c r="Q36" s="115">
        <f t="shared" si="18"/>
        <v>0</v>
      </c>
      <c r="R36" s="115">
        <f t="shared" si="18"/>
        <v>5650</v>
      </c>
      <c r="S36" s="115">
        <f t="shared" si="18"/>
        <v>0</v>
      </c>
      <c r="T36" s="115">
        <f t="shared" si="18"/>
        <v>0</v>
      </c>
      <c r="U36" s="115">
        <f t="shared" si="18"/>
        <v>5650</v>
      </c>
    </row>
    <row r="37" spans="1:21" x14ac:dyDescent="0.2">
      <c r="A37" s="116" t="s">
        <v>201</v>
      </c>
      <c r="B37" s="117" t="s">
        <v>203</v>
      </c>
      <c r="C37" s="117" t="s">
        <v>42</v>
      </c>
      <c r="D37" s="117" t="s">
        <v>63</v>
      </c>
      <c r="E37" s="117" t="s">
        <v>51</v>
      </c>
      <c r="F37" s="117" t="s">
        <v>33</v>
      </c>
      <c r="G37" s="118" t="s">
        <v>286</v>
      </c>
      <c r="H37" s="119" t="s">
        <v>287</v>
      </c>
      <c r="I37" s="120">
        <v>0</v>
      </c>
      <c r="J37" s="120">
        <v>0</v>
      </c>
      <c r="K37" s="120">
        <v>0</v>
      </c>
      <c r="L37" s="120">
        <f t="shared" ref="L37:L42" si="19">+I37+J37-K37</f>
        <v>0</v>
      </c>
      <c r="M37" s="120">
        <v>0</v>
      </c>
      <c r="N37" s="120">
        <v>0</v>
      </c>
      <c r="O37" s="120">
        <f t="shared" ref="O37:O42" si="20">+L37+M37-N37</f>
        <v>0</v>
      </c>
      <c r="P37" s="120">
        <v>0</v>
      </c>
      <c r="Q37" s="120">
        <v>0</v>
      </c>
      <c r="R37" s="120">
        <f t="shared" ref="R37:R42" si="21">+O37+P37-Q37</f>
        <v>0</v>
      </c>
      <c r="S37" s="120">
        <v>0</v>
      </c>
      <c r="T37" s="120">
        <v>0</v>
      </c>
      <c r="U37" s="120">
        <f t="shared" ref="U37:U42" si="22">+R37+S37-T37</f>
        <v>0</v>
      </c>
    </row>
    <row r="38" spans="1:21" x14ac:dyDescent="0.2">
      <c r="A38" s="116" t="s">
        <v>201</v>
      </c>
      <c r="B38" s="117" t="s">
        <v>203</v>
      </c>
      <c r="C38" s="117" t="s">
        <v>42</v>
      </c>
      <c r="D38" s="117" t="s">
        <v>63</v>
      </c>
      <c r="E38" s="117" t="s">
        <v>54</v>
      </c>
      <c r="F38" s="117" t="s">
        <v>33</v>
      </c>
      <c r="G38" s="118" t="s">
        <v>288</v>
      </c>
      <c r="H38" s="119" t="s">
        <v>289</v>
      </c>
      <c r="I38" s="120">
        <v>0</v>
      </c>
      <c r="J38" s="120">
        <v>0</v>
      </c>
      <c r="K38" s="120">
        <v>0</v>
      </c>
      <c r="L38" s="120">
        <f t="shared" si="19"/>
        <v>0</v>
      </c>
      <c r="M38" s="120">
        <v>0</v>
      </c>
      <c r="N38" s="120">
        <v>0</v>
      </c>
      <c r="O38" s="120">
        <f t="shared" si="20"/>
        <v>0</v>
      </c>
      <c r="P38" s="120">
        <v>0</v>
      </c>
      <c r="Q38" s="120">
        <v>0</v>
      </c>
      <c r="R38" s="120">
        <f t="shared" si="21"/>
        <v>0</v>
      </c>
      <c r="S38" s="120">
        <v>0</v>
      </c>
      <c r="T38" s="120">
        <v>0</v>
      </c>
      <c r="U38" s="120">
        <f t="shared" si="22"/>
        <v>0</v>
      </c>
    </row>
    <row r="39" spans="1:21" x14ac:dyDescent="0.2">
      <c r="A39" s="116" t="s">
        <v>201</v>
      </c>
      <c r="B39" s="117" t="s">
        <v>203</v>
      </c>
      <c r="C39" s="117" t="s">
        <v>42</v>
      </c>
      <c r="D39" s="117" t="s">
        <v>63</v>
      </c>
      <c r="E39" s="117" t="s">
        <v>63</v>
      </c>
      <c r="F39" s="117" t="s">
        <v>33</v>
      </c>
      <c r="G39" s="118" t="s">
        <v>290</v>
      </c>
      <c r="H39" s="119" t="s">
        <v>291</v>
      </c>
      <c r="I39" s="120">
        <v>0</v>
      </c>
      <c r="J39" s="120">
        <v>0</v>
      </c>
      <c r="K39" s="120">
        <v>0</v>
      </c>
      <c r="L39" s="120">
        <f t="shared" si="19"/>
        <v>0</v>
      </c>
      <c r="M39" s="120">
        <v>0</v>
      </c>
      <c r="N39" s="120">
        <v>0</v>
      </c>
      <c r="O39" s="120">
        <f t="shared" si="20"/>
        <v>0</v>
      </c>
      <c r="P39" s="120">
        <v>0</v>
      </c>
      <c r="Q39" s="120">
        <v>0</v>
      </c>
      <c r="R39" s="120">
        <f t="shared" si="21"/>
        <v>0</v>
      </c>
      <c r="S39" s="120">
        <v>0</v>
      </c>
      <c r="T39" s="120">
        <v>0</v>
      </c>
      <c r="U39" s="120">
        <f t="shared" si="22"/>
        <v>0</v>
      </c>
    </row>
    <row r="40" spans="1:21" x14ac:dyDescent="0.2">
      <c r="A40" s="116" t="s">
        <v>201</v>
      </c>
      <c r="B40" s="117" t="s">
        <v>203</v>
      </c>
      <c r="C40" s="117" t="s">
        <v>42</v>
      </c>
      <c r="D40" s="117" t="s">
        <v>63</v>
      </c>
      <c r="E40" s="117" t="s">
        <v>68</v>
      </c>
      <c r="F40" s="117" t="s">
        <v>33</v>
      </c>
      <c r="G40" s="118" t="s">
        <v>292</v>
      </c>
      <c r="H40" s="119" t="s">
        <v>293</v>
      </c>
      <c r="I40" s="120">
        <v>0</v>
      </c>
      <c r="J40" s="120">
        <v>0</v>
      </c>
      <c r="K40" s="120">
        <v>0</v>
      </c>
      <c r="L40" s="120">
        <f t="shared" si="19"/>
        <v>0</v>
      </c>
      <c r="M40" s="120">
        <v>0</v>
      </c>
      <c r="N40" s="120">
        <v>0</v>
      </c>
      <c r="O40" s="120">
        <f t="shared" si="20"/>
        <v>0</v>
      </c>
      <c r="P40" s="120">
        <v>5650</v>
      </c>
      <c r="Q40" s="120">
        <v>0</v>
      </c>
      <c r="R40" s="120">
        <f t="shared" si="21"/>
        <v>5650</v>
      </c>
      <c r="S40" s="120">
        <v>0</v>
      </c>
      <c r="T40" s="120">
        <v>0</v>
      </c>
      <c r="U40" s="120">
        <f t="shared" si="22"/>
        <v>5650</v>
      </c>
    </row>
    <row r="41" spans="1:21" x14ac:dyDescent="0.2">
      <c r="A41" s="116" t="s">
        <v>201</v>
      </c>
      <c r="B41" s="117" t="s">
        <v>203</v>
      </c>
      <c r="C41" s="117" t="s">
        <v>42</v>
      </c>
      <c r="D41" s="117" t="s">
        <v>63</v>
      </c>
      <c r="E41" s="117" t="s">
        <v>73</v>
      </c>
      <c r="F41" s="117" t="s">
        <v>33</v>
      </c>
      <c r="G41" s="118" t="s">
        <v>294</v>
      </c>
      <c r="H41" s="119" t="s">
        <v>295</v>
      </c>
      <c r="I41" s="120">
        <v>0</v>
      </c>
      <c r="J41" s="120">
        <v>0</v>
      </c>
      <c r="K41" s="120">
        <v>0</v>
      </c>
      <c r="L41" s="120">
        <f t="shared" si="19"/>
        <v>0</v>
      </c>
      <c r="M41" s="120">
        <v>0</v>
      </c>
      <c r="N41" s="120">
        <v>0</v>
      </c>
      <c r="O41" s="120">
        <f t="shared" si="20"/>
        <v>0</v>
      </c>
      <c r="P41" s="120">
        <v>0</v>
      </c>
      <c r="Q41" s="120">
        <v>0</v>
      </c>
      <c r="R41" s="120">
        <f t="shared" si="21"/>
        <v>0</v>
      </c>
      <c r="S41" s="120">
        <v>0</v>
      </c>
      <c r="T41" s="120">
        <v>0</v>
      </c>
      <c r="U41" s="120">
        <f t="shared" si="22"/>
        <v>0</v>
      </c>
    </row>
    <row r="42" spans="1:21" x14ac:dyDescent="0.2">
      <c r="A42" s="116" t="s">
        <v>201</v>
      </c>
      <c r="B42" s="117" t="s">
        <v>203</v>
      </c>
      <c r="C42" s="117" t="s">
        <v>42</v>
      </c>
      <c r="D42" s="117" t="s">
        <v>63</v>
      </c>
      <c r="E42" s="117" t="s">
        <v>86</v>
      </c>
      <c r="F42" s="117" t="s">
        <v>33</v>
      </c>
      <c r="G42" s="118" t="s">
        <v>296</v>
      </c>
      <c r="H42" s="119" t="s">
        <v>297</v>
      </c>
      <c r="I42" s="120">
        <v>0</v>
      </c>
      <c r="J42" s="120">
        <v>0</v>
      </c>
      <c r="K42" s="120">
        <v>0</v>
      </c>
      <c r="L42" s="120">
        <f t="shared" si="19"/>
        <v>0</v>
      </c>
      <c r="M42" s="120">
        <v>0</v>
      </c>
      <c r="N42" s="120">
        <v>0</v>
      </c>
      <c r="O42" s="120">
        <f t="shared" si="20"/>
        <v>0</v>
      </c>
      <c r="P42" s="120">
        <v>0</v>
      </c>
      <c r="Q42" s="120">
        <v>0</v>
      </c>
      <c r="R42" s="120">
        <f t="shared" si="21"/>
        <v>0</v>
      </c>
      <c r="S42" s="120">
        <v>0</v>
      </c>
      <c r="T42" s="120">
        <v>0</v>
      </c>
      <c r="U42" s="120">
        <f t="shared" si="22"/>
        <v>0</v>
      </c>
    </row>
    <row r="43" spans="1:21" x14ac:dyDescent="0.2">
      <c r="A43" s="111" t="s">
        <v>201</v>
      </c>
      <c r="B43" s="112" t="s">
        <v>203</v>
      </c>
      <c r="C43" s="112" t="s">
        <v>42</v>
      </c>
      <c r="D43" s="112" t="s">
        <v>68</v>
      </c>
      <c r="E43" s="112" t="s">
        <v>33</v>
      </c>
      <c r="F43" s="112" t="s">
        <v>33</v>
      </c>
      <c r="G43" s="113" t="s">
        <v>298</v>
      </c>
      <c r="H43" s="114" t="s">
        <v>299</v>
      </c>
      <c r="I43" s="115">
        <f t="shared" ref="I43:U43" si="23">SUM(I44:I47)</f>
        <v>20000</v>
      </c>
      <c r="J43" s="115">
        <f t="shared" si="23"/>
        <v>25143</v>
      </c>
      <c r="K43" s="115">
        <f t="shared" si="23"/>
        <v>16044</v>
      </c>
      <c r="L43" s="115">
        <f t="shared" si="23"/>
        <v>29099</v>
      </c>
      <c r="M43" s="115">
        <f t="shared" si="23"/>
        <v>0</v>
      </c>
      <c r="N43" s="115">
        <f t="shared" si="23"/>
        <v>0</v>
      </c>
      <c r="O43" s="115">
        <f t="shared" si="23"/>
        <v>29099</v>
      </c>
      <c r="P43" s="115">
        <f t="shared" si="23"/>
        <v>0</v>
      </c>
      <c r="Q43" s="115">
        <f t="shared" si="23"/>
        <v>0</v>
      </c>
      <c r="R43" s="115">
        <f t="shared" si="23"/>
        <v>29099</v>
      </c>
      <c r="S43" s="115">
        <f t="shared" si="23"/>
        <v>0</v>
      </c>
      <c r="T43" s="115">
        <f t="shared" si="23"/>
        <v>0</v>
      </c>
      <c r="U43" s="115">
        <f t="shared" si="23"/>
        <v>29099</v>
      </c>
    </row>
    <row r="44" spans="1:21" x14ac:dyDescent="0.2">
      <c r="A44" s="116" t="s">
        <v>201</v>
      </c>
      <c r="B44" s="117" t="s">
        <v>203</v>
      </c>
      <c r="C44" s="117" t="s">
        <v>42</v>
      </c>
      <c r="D44" s="117" t="s">
        <v>68</v>
      </c>
      <c r="E44" s="117" t="s">
        <v>45</v>
      </c>
      <c r="F44" s="117" t="s">
        <v>33</v>
      </c>
      <c r="G44" s="118" t="s">
        <v>300</v>
      </c>
      <c r="H44" s="119" t="s">
        <v>301</v>
      </c>
      <c r="I44" s="120">
        <v>0</v>
      </c>
      <c r="J44" s="120">
        <v>0</v>
      </c>
      <c r="K44" s="120">
        <v>0</v>
      </c>
      <c r="L44" s="120">
        <f t="shared" ref="L44:L47" si="24">+I44+J44-K44</f>
        <v>0</v>
      </c>
      <c r="M44" s="120">
        <v>0</v>
      </c>
      <c r="N44" s="120">
        <v>0</v>
      </c>
      <c r="O44" s="120">
        <f t="shared" ref="O44:O47" si="25">+L44+M44-N44</f>
        <v>0</v>
      </c>
      <c r="P44" s="120">
        <v>0</v>
      </c>
      <c r="Q44" s="120">
        <v>0</v>
      </c>
      <c r="R44" s="120">
        <f t="shared" ref="R44:R47" si="26">+O44+P44-Q44</f>
        <v>0</v>
      </c>
      <c r="S44" s="120">
        <v>0</v>
      </c>
      <c r="T44" s="120">
        <v>0</v>
      </c>
      <c r="U44" s="120">
        <f t="shared" ref="U44:U47" si="27">+R44+S44-T44</f>
        <v>0</v>
      </c>
    </row>
    <row r="45" spans="1:21" x14ac:dyDescent="0.2">
      <c r="A45" s="116" t="s">
        <v>201</v>
      </c>
      <c r="B45" s="117" t="s">
        <v>203</v>
      </c>
      <c r="C45" s="117" t="s">
        <v>42</v>
      </c>
      <c r="D45" s="117" t="s">
        <v>68</v>
      </c>
      <c r="E45" s="117" t="s">
        <v>51</v>
      </c>
      <c r="F45" s="117" t="s">
        <v>33</v>
      </c>
      <c r="G45" s="118" t="s">
        <v>302</v>
      </c>
      <c r="H45" s="119" t="s">
        <v>303</v>
      </c>
      <c r="I45" s="120">
        <v>20000</v>
      </c>
      <c r="J45" s="120"/>
      <c r="K45" s="120">
        <v>16044</v>
      </c>
      <c r="L45" s="120">
        <f t="shared" si="24"/>
        <v>3956</v>
      </c>
      <c r="M45" s="120">
        <v>0</v>
      </c>
      <c r="N45" s="120">
        <v>0</v>
      </c>
      <c r="O45" s="120">
        <f t="shared" si="25"/>
        <v>3956</v>
      </c>
      <c r="P45" s="120">
        <v>0</v>
      </c>
      <c r="Q45" s="120">
        <v>0</v>
      </c>
      <c r="R45" s="120">
        <f t="shared" si="26"/>
        <v>3956</v>
      </c>
      <c r="S45" s="120">
        <v>0</v>
      </c>
      <c r="T45" s="120">
        <v>0</v>
      </c>
      <c r="U45" s="120">
        <f t="shared" si="27"/>
        <v>3956</v>
      </c>
    </row>
    <row r="46" spans="1:21" x14ac:dyDescent="0.2">
      <c r="A46" s="116" t="s">
        <v>201</v>
      </c>
      <c r="B46" s="117" t="s">
        <v>203</v>
      </c>
      <c r="C46" s="117" t="s">
        <v>42</v>
      </c>
      <c r="D46" s="117" t="s">
        <v>68</v>
      </c>
      <c r="E46" s="117" t="s">
        <v>54</v>
      </c>
      <c r="F46" s="117" t="s">
        <v>33</v>
      </c>
      <c r="G46" s="118" t="s">
        <v>304</v>
      </c>
      <c r="H46" s="119" t="s">
        <v>305</v>
      </c>
      <c r="I46" s="120">
        <v>0</v>
      </c>
      <c r="J46" s="120">
        <v>25143</v>
      </c>
      <c r="K46" s="120">
        <v>0</v>
      </c>
      <c r="L46" s="120">
        <f t="shared" si="24"/>
        <v>25143</v>
      </c>
      <c r="M46" s="120">
        <v>0</v>
      </c>
      <c r="N46" s="120">
        <v>0</v>
      </c>
      <c r="O46" s="120">
        <f t="shared" si="25"/>
        <v>25143</v>
      </c>
      <c r="P46" s="120">
        <v>0</v>
      </c>
      <c r="Q46" s="120">
        <v>0</v>
      </c>
      <c r="R46" s="120">
        <f t="shared" si="26"/>
        <v>25143</v>
      </c>
      <c r="S46" s="120">
        <v>0</v>
      </c>
      <c r="T46" s="120">
        <v>0</v>
      </c>
      <c r="U46" s="120">
        <f t="shared" si="27"/>
        <v>25143</v>
      </c>
    </row>
    <row r="47" spans="1:21" x14ac:dyDescent="0.2">
      <c r="A47" s="116" t="s">
        <v>201</v>
      </c>
      <c r="B47" s="117" t="s">
        <v>203</v>
      </c>
      <c r="C47" s="117" t="s">
        <v>42</v>
      </c>
      <c r="D47" s="117" t="s">
        <v>68</v>
      </c>
      <c r="E47" s="117" t="s">
        <v>63</v>
      </c>
      <c r="F47" s="117" t="s">
        <v>33</v>
      </c>
      <c r="G47" s="118" t="s">
        <v>306</v>
      </c>
      <c r="H47" s="119" t="s">
        <v>307</v>
      </c>
      <c r="I47" s="120">
        <v>0</v>
      </c>
      <c r="J47" s="120">
        <v>0</v>
      </c>
      <c r="K47" s="120">
        <v>0</v>
      </c>
      <c r="L47" s="120">
        <f t="shared" si="24"/>
        <v>0</v>
      </c>
      <c r="M47" s="120">
        <v>0</v>
      </c>
      <c r="N47" s="120">
        <v>0</v>
      </c>
      <c r="O47" s="120">
        <f t="shared" si="25"/>
        <v>0</v>
      </c>
      <c r="P47" s="120">
        <v>0</v>
      </c>
      <c r="Q47" s="120">
        <v>0</v>
      </c>
      <c r="R47" s="120">
        <f t="shared" si="26"/>
        <v>0</v>
      </c>
      <c r="S47" s="120">
        <v>0</v>
      </c>
      <c r="T47" s="120">
        <v>0</v>
      </c>
      <c r="U47" s="120">
        <f t="shared" si="27"/>
        <v>0</v>
      </c>
    </row>
    <row r="48" spans="1:21" s="79" customFormat="1" x14ac:dyDescent="0.2">
      <c r="A48" s="106" t="s">
        <v>201</v>
      </c>
      <c r="B48" s="107" t="s">
        <v>203</v>
      </c>
      <c r="C48" s="107" t="s">
        <v>132</v>
      </c>
      <c r="D48" s="107" t="s">
        <v>33</v>
      </c>
      <c r="E48" s="107" t="s">
        <v>33</v>
      </c>
      <c r="F48" s="107" t="s">
        <v>33</v>
      </c>
      <c r="G48" s="108" t="s">
        <v>308</v>
      </c>
      <c r="H48" s="109" t="s">
        <v>309</v>
      </c>
      <c r="I48" s="110">
        <f t="shared" ref="I48:U48" si="28">+I49+I78+I81+I85+I92</f>
        <v>0</v>
      </c>
      <c r="J48" s="110">
        <f t="shared" si="28"/>
        <v>0</v>
      </c>
      <c r="K48" s="110">
        <f t="shared" si="28"/>
        <v>0</v>
      </c>
      <c r="L48" s="110">
        <f t="shared" si="28"/>
        <v>0</v>
      </c>
      <c r="M48" s="110">
        <f t="shared" si="28"/>
        <v>0</v>
      </c>
      <c r="N48" s="110">
        <f t="shared" si="28"/>
        <v>0</v>
      </c>
      <c r="O48" s="110">
        <f t="shared" si="28"/>
        <v>0</v>
      </c>
      <c r="P48" s="110">
        <f t="shared" si="28"/>
        <v>0</v>
      </c>
      <c r="Q48" s="110">
        <f t="shared" si="28"/>
        <v>0</v>
      </c>
      <c r="R48" s="110">
        <f t="shared" si="28"/>
        <v>0</v>
      </c>
      <c r="S48" s="110">
        <f t="shared" si="28"/>
        <v>0</v>
      </c>
      <c r="T48" s="110">
        <f t="shared" si="28"/>
        <v>0</v>
      </c>
      <c r="U48" s="110">
        <f t="shared" si="28"/>
        <v>0</v>
      </c>
    </row>
    <row r="49" spans="1:21" x14ac:dyDescent="0.2">
      <c r="A49" s="111" t="s">
        <v>201</v>
      </c>
      <c r="B49" s="112" t="s">
        <v>203</v>
      </c>
      <c r="C49" s="112" t="s">
        <v>132</v>
      </c>
      <c r="D49" s="112" t="s">
        <v>45</v>
      </c>
      <c r="E49" s="112" t="s">
        <v>33</v>
      </c>
      <c r="F49" s="112" t="s">
        <v>33</v>
      </c>
      <c r="G49" s="113" t="s">
        <v>310</v>
      </c>
      <c r="H49" s="114" t="s">
        <v>209</v>
      </c>
      <c r="I49" s="115">
        <f t="shared" ref="I49:U49" si="29">SUM(I50:I77)</f>
        <v>0</v>
      </c>
      <c r="J49" s="115">
        <f t="shared" si="29"/>
        <v>0</v>
      </c>
      <c r="K49" s="115">
        <f t="shared" si="29"/>
        <v>0</v>
      </c>
      <c r="L49" s="115">
        <f t="shared" si="29"/>
        <v>0</v>
      </c>
      <c r="M49" s="115">
        <f t="shared" si="29"/>
        <v>0</v>
      </c>
      <c r="N49" s="115">
        <f t="shared" si="29"/>
        <v>0</v>
      </c>
      <c r="O49" s="115">
        <f t="shared" si="29"/>
        <v>0</v>
      </c>
      <c r="P49" s="115">
        <f t="shared" si="29"/>
        <v>0</v>
      </c>
      <c r="Q49" s="115">
        <f t="shared" si="29"/>
        <v>0</v>
      </c>
      <c r="R49" s="115">
        <f t="shared" si="29"/>
        <v>0</v>
      </c>
      <c r="S49" s="115">
        <f t="shared" si="29"/>
        <v>0</v>
      </c>
      <c r="T49" s="115">
        <f t="shared" si="29"/>
        <v>0</v>
      </c>
      <c r="U49" s="115">
        <f t="shared" si="29"/>
        <v>0</v>
      </c>
    </row>
    <row r="50" spans="1:21" x14ac:dyDescent="0.2">
      <c r="A50" s="116" t="s">
        <v>201</v>
      </c>
      <c r="B50" s="117" t="s">
        <v>203</v>
      </c>
      <c r="C50" s="117" t="s">
        <v>132</v>
      </c>
      <c r="D50" s="117" t="s">
        <v>45</v>
      </c>
      <c r="E50" s="117" t="s">
        <v>45</v>
      </c>
      <c r="F50" s="117" t="s">
        <v>33</v>
      </c>
      <c r="G50" s="118" t="s">
        <v>311</v>
      </c>
      <c r="H50" s="119" t="s">
        <v>211</v>
      </c>
      <c r="I50" s="120">
        <v>0</v>
      </c>
      <c r="J50" s="120">
        <v>0</v>
      </c>
      <c r="K50" s="120">
        <v>0</v>
      </c>
      <c r="L50" s="120">
        <f t="shared" ref="L50:L77" si="30">+I50+J50-K50</f>
        <v>0</v>
      </c>
      <c r="M50" s="120">
        <v>0</v>
      </c>
      <c r="N50" s="120">
        <v>0</v>
      </c>
      <c r="O50" s="120">
        <f t="shared" ref="O50:O77" si="31">+L50+M50-N50</f>
        <v>0</v>
      </c>
      <c r="P50" s="120">
        <v>0</v>
      </c>
      <c r="Q50" s="120">
        <v>0</v>
      </c>
      <c r="R50" s="120">
        <f t="shared" ref="R50:R77" si="32">+O50+P50-Q50</f>
        <v>0</v>
      </c>
      <c r="S50" s="120">
        <v>0</v>
      </c>
      <c r="T50" s="120">
        <v>0</v>
      </c>
      <c r="U50" s="120">
        <f t="shared" ref="U50:U77" si="33">+R50+S50-T50</f>
        <v>0</v>
      </c>
    </row>
    <row r="51" spans="1:21" x14ac:dyDescent="0.2">
      <c r="A51" s="116" t="s">
        <v>201</v>
      </c>
      <c r="B51" s="117" t="s">
        <v>203</v>
      </c>
      <c r="C51" s="117" t="s">
        <v>132</v>
      </c>
      <c r="D51" s="117" t="s">
        <v>45</v>
      </c>
      <c r="E51" s="117" t="s">
        <v>51</v>
      </c>
      <c r="F51" s="117" t="s">
        <v>33</v>
      </c>
      <c r="G51" s="118" t="s">
        <v>312</v>
      </c>
      <c r="H51" s="119" t="s">
        <v>213</v>
      </c>
      <c r="I51" s="120">
        <v>0</v>
      </c>
      <c r="J51" s="120">
        <v>0</v>
      </c>
      <c r="K51" s="120">
        <v>0</v>
      </c>
      <c r="L51" s="120">
        <f t="shared" si="30"/>
        <v>0</v>
      </c>
      <c r="M51" s="120">
        <v>0</v>
      </c>
      <c r="N51" s="120">
        <v>0</v>
      </c>
      <c r="O51" s="120">
        <f t="shared" si="31"/>
        <v>0</v>
      </c>
      <c r="P51" s="120">
        <v>0</v>
      </c>
      <c r="Q51" s="120">
        <v>0</v>
      </c>
      <c r="R51" s="120">
        <f t="shared" si="32"/>
        <v>0</v>
      </c>
      <c r="S51" s="120">
        <v>0</v>
      </c>
      <c r="T51" s="120">
        <v>0</v>
      </c>
      <c r="U51" s="120">
        <f t="shared" si="33"/>
        <v>0</v>
      </c>
    </row>
    <row r="52" spans="1:21" x14ac:dyDescent="0.2">
      <c r="A52" s="116" t="s">
        <v>201</v>
      </c>
      <c r="B52" s="117" t="s">
        <v>203</v>
      </c>
      <c r="C52" s="117" t="s">
        <v>132</v>
      </c>
      <c r="D52" s="117" t="s">
        <v>45</v>
      </c>
      <c r="E52" s="117" t="s">
        <v>54</v>
      </c>
      <c r="F52" s="117" t="s">
        <v>33</v>
      </c>
      <c r="G52" s="118" t="s">
        <v>313</v>
      </c>
      <c r="H52" s="119" t="s">
        <v>215</v>
      </c>
      <c r="I52" s="120">
        <v>0</v>
      </c>
      <c r="J52" s="120">
        <v>0</v>
      </c>
      <c r="K52" s="120">
        <v>0</v>
      </c>
      <c r="L52" s="120">
        <f t="shared" si="30"/>
        <v>0</v>
      </c>
      <c r="M52" s="120">
        <v>0</v>
      </c>
      <c r="N52" s="120">
        <v>0</v>
      </c>
      <c r="O52" s="120">
        <f t="shared" si="31"/>
        <v>0</v>
      </c>
      <c r="P52" s="120">
        <v>0</v>
      </c>
      <c r="Q52" s="120">
        <v>0</v>
      </c>
      <c r="R52" s="120">
        <f t="shared" si="32"/>
        <v>0</v>
      </c>
      <c r="S52" s="120">
        <v>0</v>
      </c>
      <c r="T52" s="120">
        <v>0</v>
      </c>
      <c r="U52" s="120">
        <f t="shared" si="33"/>
        <v>0</v>
      </c>
    </row>
    <row r="53" spans="1:21" x14ac:dyDescent="0.2">
      <c r="A53" s="116" t="s">
        <v>201</v>
      </c>
      <c r="B53" s="117" t="s">
        <v>203</v>
      </c>
      <c r="C53" s="117" t="s">
        <v>132</v>
      </c>
      <c r="D53" s="117" t="s">
        <v>45</v>
      </c>
      <c r="E53" s="117" t="s">
        <v>63</v>
      </c>
      <c r="F53" s="117" t="s">
        <v>33</v>
      </c>
      <c r="G53" s="118" t="s">
        <v>314</v>
      </c>
      <c r="H53" s="119" t="s">
        <v>315</v>
      </c>
      <c r="I53" s="120">
        <v>0</v>
      </c>
      <c r="J53" s="120">
        <v>0</v>
      </c>
      <c r="K53" s="120">
        <v>0</v>
      </c>
      <c r="L53" s="120">
        <f t="shared" si="30"/>
        <v>0</v>
      </c>
      <c r="M53" s="120">
        <v>0</v>
      </c>
      <c r="N53" s="120">
        <v>0</v>
      </c>
      <c r="O53" s="120">
        <f t="shared" si="31"/>
        <v>0</v>
      </c>
      <c r="P53" s="120">
        <v>0</v>
      </c>
      <c r="Q53" s="120">
        <v>0</v>
      </c>
      <c r="R53" s="120">
        <f t="shared" si="32"/>
        <v>0</v>
      </c>
      <c r="S53" s="120">
        <v>0</v>
      </c>
      <c r="T53" s="120">
        <v>0</v>
      </c>
      <c r="U53" s="120">
        <f t="shared" si="33"/>
        <v>0</v>
      </c>
    </row>
    <row r="54" spans="1:21" x14ac:dyDescent="0.2">
      <c r="A54" s="116" t="s">
        <v>201</v>
      </c>
      <c r="B54" s="117" t="s">
        <v>203</v>
      </c>
      <c r="C54" s="117" t="s">
        <v>132</v>
      </c>
      <c r="D54" s="117" t="s">
        <v>45</v>
      </c>
      <c r="E54" s="117" t="s">
        <v>86</v>
      </c>
      <c r="F54" s="117" t="s">
        <v>33</v>
      </c>
      <c r="G54" s="118" t="s">
        <v>316</v>
      </c>
      <c r="H54" s="119" t="s">
        <v>317</v>
      </c>
      <c r="I54" s="120">
        <v>0</v>
      </c>
      <c r="J54" s="120">
        <v>0</v>
      </c>
      <c r="K54" s="120">
        <v>0</v>
      </c>
      <c r="L54" s="120">
        <f t="shared" si="30"/>
        <v>0</v>
      </c>
      <c r="M54" s="120">
        <v>0</v>
      </c>
      <c r="N54" s="120">
        <v>0</v>
      </c>
      <c r="O54" s="120">
        <f t="shared" si="31"/>
        <v>0</v>
      </c>
      <c r="P54" s="120">
        <v>0</v>
      </c>
      <c r="Q54" s="120">
        <v>0</v>
      </c>
      <c r="R54" s="120">
        <f t="shared" si="32"/>
        <v>0</v>
      </c>
      <c r="S54" s="120">
        <v>0</v>
      </c>
      <c r="T54" s="120">
        <v>0</v>
      </c>
      <c r="U54" s="120">
        <f t="shared" si="33"/>
        <v>0</v>
      </c>
    </row>
    <row r="55" spans="1:21" x14ac:dyDescent="0.2">
      <c r="A55" s="116" t="s">
        <v>201</v>
      </c>
      <c r="B55" s="117" t="s">
        <v>203</v>
      </c>
      <c r="C55" s="117" t="s">
        <v>132</v>
      </c>
      <c r="D55" s="117" t="s">
        <v>45</v>
      </c>
      <c r="E55" s="117" t="s">
        <v>89</v>
      </c>
      <c r="F55" s="117" t="s">
        <v>33</v>
      </c>
      <c r="G55" s="118" t="s">
        <v>318</v>
      </c>
      <c r="H55" s="119" t="s">
        <v>217</v>
      </c>
      <c r="I55" s="120">
        <v>0</v>
      </c>
      <c r="J55" s="120">
        <v>0</v>
      </c>
      <c r="K55" s="120">
        <v>0</v>
      </c>
      <c r="L55" s="120">
        <f t="shared" si="30"/>
        <v>0</v>
      </c>
      <c r="M55" s="120">
        <v>0</v>
      </c>
      <c r="N55" s="120">
        <v>0</v>
      </c>
      <c r="O55" s="120">
        <f t="shared" si="31"/>
        <v>0</v>
      </c>
      <c r="P55" s="120">
        <v>0</v>
      </c>
      <c r="Q55" s="120">
        <v>0</v>
      </c>
      <c r="R55" s="120">
        <f t="shared" si="32"/>
        <v>0</v>
      </c>
      <c r="S55" s="120">
        <v>0</v>
      </c>
      <c r="T55" s="120">
        <v>0</v>
      </c>
      <c r="U55" s="120">
        <f t="shared" si="33"/>
        <v>0</v>
      </c>
    </row>
    <row r="56" spans="1:21" x14ac:dyDescent="0.2">
      <c r="A56" s="116" t="s">
        <v>201</v>
      </c>
      <c r="B56" s="117" t="s">
        <v>203</v>
      </c>
      <c r="C56" s="117" t="s">
        <v>132</v>
      </c>
      <c r="D56" s="117" t="s">
        <v>45</v>
      </c>
      <c r="E56" s="117" t="s">
        <v>92</v>
      </c>
      <c r="F56" s="117" t="s">
        <v>33</v>
      </c>
      <c r="G56" s="118" t="s">
        <v>319</v>
      </c>
      <c r="H56" s="119" t="s">
        <v>219</v>
      </c>
      <c r="I56" s="120">
        <v>0</v>
      </c>
      <c r="J56" s="120">
        <v>0</v>
      </c>
      <c r="K56" s="120">
        <v>0</v>
      </c>
      <c r="L56" s="120">
        <f t="shared" si="30"/>
        <v>0</v>
      </c>
      <c r="M56" s="120">
        <v>0</v>
      </c>
      <c r="N56" s="120">
        <v>0</v>
      </c>
      <c r="O56" s="120">
        <f t="shared" si="31"/>
        <v>0</v>
      </c>
      <c r="P56" s="120">
        <v>0</v>
      </c>
      <c r="Q56" s="120">
        <v>0</v>
      </c>
      <c r="R56" s="120">
        <f t="shared" si="32"/>
        <v>0</v>
      </c>
      <c r="S56" s="120">
        <v>0</v>
      </c>
      <c r="T56" s="120">
        <v>0</v>
      </c>
      <c r="U56" s="120">
        <f t="shared" si="33"/>
        <v>0</v>
      </c>
    </row>
    <row r="57" spans="1:21" x14ac:dyDescent="0.2">
      <c r="A57" s="116" t="s">
        <v>201</v>
      </c>
      <c r="B57" s="117" t="s">
        <v>203</v>
      </c>
      <c r="C57" s="117" t="s">
        <v>132</v>
      </c>
      <c r="D57" s="117" t="s">
        <v>45</v>
      </c>
      <c r="E57" s="117" t="s">
        <v>220</v>
      </c>
      <c r="F57" s="117" t="s">
        <v>33</v>
      </c>
      <c r="G57" s="118" t="s">
        <v>320</v>
      </c>
      <c r="H57" s="119" t="s">
        <v>321</v>
      </c>
      <c r="I57" s="120">
        <v>0</v>
      </c>
      <c r="J57" s="120">
        <v>0</v>
      </c>
      <c r="K57" s="120">
        <v>0</v>
      </c>
      <c r="L57" s="120">
        <f t="shared" si="30"/>
        <v>0</v>
      </c>
      <c r="M57" s="120">
        <v>0</v>
      </c>
      <c r="N57" s="120">
        <v>0</v>
      </c>
      <c r="O57" s="120">
        <f t="shared" si="31"/>
        <v>0</v>
      </c>
      <c r="P57" s="120">
        <v>0</v>
      </c>
      <c r="Q57" s="120">
        <v>0</v>
      </c>
      <c r="R57" s="120">
        <f t="shared" si="32"/>
        <v>0</v>
      </c>
      <c r="S57" s="120">
        <v>0</v>
      </c>
      <c r="T57" s="120">
        <v>0</v>
      </c>
      <c r="U57" s="120">
        <f t="shared" si="33"/>
        <v>0</v>
      </c>
    </row>
    <row r="58" spans="1:21" x14ac:dyDescent="0.2">
      <c r="A58" s="116" t="s">
        <v>201</v>
      </c>
      <c r="B58" s="117" t="s">
        <v>203</v>
      </c>
      <c r="C58" s="117" t="s">
        <v>132</v>
      </c>
      <c r="D58" s="117" t="s">
        <v>45</v>
      </c>
      <c r="E58" s="117" t="s">
        <v>223</v>
      </c>
      <c r="F58" s="117" t="s">
        <v>33</v>
      </c>
      <c r="G58" s="118" t="s">
        <v>322</v>
      </c>
      <c r="H58" s="119" t="s">
        <v>323</v>
      </c>
      <c r="I58" s="120">
        <v>0</v>
      </c>
      <c r="J58" s="120">
        <v>0</v>
      </c>
      <c r="K58" s="120">
        <v>0</v>
      </c>
      <c r="L58" s="120">
        <f t="shared" si="30"/>
        <v>0</v>
      </c>
      <c r="M58" s="120">
        <v>0</v>
      </c>
      <c r="N58" s="120">
        <v>0</v>
      </c>
      <c r="O58" s="120">
        <f t="shared" si="31"/>
        <v>0</v>
      </c>
      <c r="P58" s="120">
        <v>0</v>
      </c>
      <c r="Q58" s="120">
        <v>0</v>
      </c>
      <c r="R58" s="120">
        <f t="shared" si="32"/>
        <v>0</v>
      </c>
      <c r="S58" s="120">
        <v>0</v>
      </c>
      <c r="T58" s="120">
        <v>0</v>
      </c>
      <c r="U58" s="120">
        <f t="shared" si="33"/>
        <v>0</v>
      </c>
    </row>
    <row r="59" spans="1:21" x14ac:dyDescent="0.2">
      <c r="A59" s="116" t="s">
        <v>201</v>
      </c>
      <c r="B59" s="117" t="s">
        <v>203</v>
      </c>
      <c r="C59" s="117" t="s">
        <v>132</v>
      </c>
      <c r="D59" s="117" t="s">
        <v>45</v>
      </c>
      <c r="E59" s="117" t="s">
        <v>324</v>
      </c>
      <c r="F59" s="117" t="s">
        <v>33</v>
      </c>
      <c r="G59" s="118" t="s">
        <v>325</v>
      </c>
      <c r="H59" s="119" t="s">
        <v>228</v>
      </c>
      <c r="I59" s="120">
        <v>0</v>
      </c>
      <c r="J59" s="120">
        <v>0</v>
      </c>
      <c r="K59" s="120">
        <v>0</v>
      </c>
      <c r="L59" s="120">
        <f t="shared" si="30"/>
        <v>0</v>
      </c>
      <c r="M59" s="120">
        <v>0</v>
      </c>
      <c r="N59" s="120">
        <v>0</v>
      </c>
      <c r="O59" s="120">
        <f t="shared" si="31"/>
        <v>0</v>
      </c>
      <c r="P59" s="120">
        <v>0</v>
      </c>
      <c r="Q59" s="120">
        <v>0</v>
      </c>
      <c r="R59" s="120">
        <f t="shared" si="32"/>
        <v>0</v>
      </c>
      <c r="S59" s="120">
        <v>0</v>
      </c>
      <c r="T59" s="120">
        <v>0</v>
      </c>
      <c r="U59" s="120">
        <f t="shared" si="33"/>
        <v>0</v>
      </c>
    </row>
    <row r="60" spans="1:21" x14ac:dyDescent="0.2">
      <c r="A60" s="116" t="s">
        <v>201</v>
      </c>
      <c r="B60" s="117" t="s">
        <v>203</v>
      </c>
      <c r="C60" s="117" t="s">
        <v>132</v>
      </c>
      <c r="D60" s="117" t="s">
        <v>45</v>
      </c>
      <c r="E60" s="117" t="s">
        <v>226</v>
      </c>
      <c r="F60" s="117" t="s">
        <v>33</v>
      </c>
      <c r="G60" s="118" t="s">
        <v>326</v>
      </c>
      <c r="H60" s="119" t="s">
        <v>231</v>
      </c>
      <c r="I60" s="120">
        <v>0</v>
      </c>
      <c r="J60" s="120">
        <v>0</v>
      </c>
      <c r="K60" s="120">
        <v>0</v>
      </c>
      <c r="L60" s="120">
        <f t="shared" si="30"/>
        <v>0</v>
      </c>
      <c r="M60" s="120">
        <v>0</v>
      </c>
      <c r="N60" s="120">
        <v>0</v>
      </c>
      <c r="O60" s="120">
        <f t="shared" si="31"/>
        <v>0</v>
      </c>
      <c r="P60" s="120">
        <v>0</v>
      </c>
      <c r="Q60" s="120">
        <v>0</v>
      </c>
      <c r="R60" s="120">
        <f t="shared" si="32"/>
        <v>0</v>
      </c>
      <c r="S60" s="120">
        <v>0</v>
      </c>
      <c r="T60" s="120">
        <v>0</v>
      </c>
      <c r="U60" s="120">
        <f t="shared" si="33"/>
        <v>0</v>
      </c>
    </row>
    <row r="61" spans="1:21" x14ac:dyDescent="0.2">
      <c r="A61" s="116" t="s">
        <v>201</v>
      </c>
      <c r="B61" s="117" t="s">
        <v>203</v>
      </c>
      <c r="C61" s="117" t="s">
        <v>132</v>
      </c>
      <c r="D61" s="117" t="s">
        <v>45</v>
      </c>
      <c r="E61" s="117" t="s">
        <v>327</v>
      </c>
      <c r="F61" s="117" t="s">
        <v>33</v>
      </c>
      <c r="G61" s="118" t="s">
        <v>328</v>
      </c>
      <c r="H61" s="119" t="s">
        <v>234</v>
      </c>
      <c r="I61" s="120">
        <v>0</v>
      </c>
      <c r="J61" s="120">
        <v>0</v>
      </c>
      <c r="K61" s="120">
        <v>0</v>
      </c>
      <c r="L61" s="120">
        <f t="shared" si="30"/>
        <v>0</v>
      </c>
      <c r="M61" s="120">
        <v>0</v>
      </c>
      <c r="N61" s="120">
        <v>0</v>
      </c>
      <c r="O61" s="120">
        <f t="shared" si="31"/>
        <v>0</v>
      </c>
      <c r="P61" s="120">
        <v>0</v>
      </c>
      <c r="Q61" s="120">
        <v>0</v>
      </c>
      <c r="R61" s="120">
        <f t="shared" si="32"/>
        <v>0</v>
      </c>
      <c r="S61" s="120">
        <v>0</v>
      </c>
      <c r="T61" s="120">
        <v>0</v>
      </c>
      <c r="U61" s="120">
        <f t="shared" si="33"/>
        <v>0</v>
      </c>
    </row>
    <row r="62" spans="1:21" x14ac:dyDescent="0.2">
      <c r="A62" s="116" t="s">
        <v>201</v>
      </c>
      <c r="B62" s="117" t="s">
        <v>203</v>
      </c>
      <c r="C62" s="117" t="s">
        <v>132</v>
      </c>
      <c r="D62" s="117" t="s">
        <v>45</v>
      </c>
      <c r="E62" s="117" t="s">
        <v>329</v>
      </c>
      <c r="F62" s="117" t="s">
        <v>33</v>
      </c>
      <c r="G62" s="118" t="s">
        <v>330</v>
      </c>
      <c r="H62" s="119" t="s">
        <v>331</v>
      </c>
      <c r="I62" s="120">
        <v>0</v>
      </c>
      <c r="J62" s="120">
        <v>0</v>
      </c>
      <c r="K62" s="120">
        <v>0</v>
      </c>
      <c r="L62" s="120">
        <f t="shared" si="30"/>
        <v>0</v>
      </c>
      <c r="M62" s="120">
        <v>0</v>
      </c>
      <c r="N62" s="120">
        <v>0</v>
      </c>
      <c r="O62" s="120">
        <f t="shared" si="31"/>
        <v>0</v>
      </c>
      <c r="P62" s="120">
        <v>0</v>
      </c>
      <c r="Q62" s="120">
        <v>0</v>
      </c>
      <c r="R62" s="120">
        <f t="shared" si="32"/>
        <v>0</v>
      </c>
      <c r="S62" s="120">
        <v>0</v>
      </c>
      <c r="T62" s="120">
        <v>0</v>
      </c>
      <c r="U62" s="120">
        <f t="shared" si="33"/>
        <v>0</v>
      </c>
    </row>
    <row r="63" spans="1:21" x14ac:dyDescent="0.2">
      <c r="A63" s="116" t="s">
        <v>201</v>
      </c>
      <c r="B63" s="117" t="s">
        <v>203</v>
      </c>
      <c r="C63" s="117" t="s">
        <v>132</v>
      </c>
      <c r="D63" s="117" t="s">
        <v>45</v>
      </c>
      <c r="E63" s="117" t="s">
        <v>235</v>
      </c>
      <c r="F63" s="117" t="s">
        <v>33</v>
      </c>
      <c r="G63" s="118" t="s">
        <v>332</v>
      </c>
      <c r="H63" s="119" t="s">
        <v>333</v>
      </c>
      <c r="I63" s="120">
        <v>0</v>
      </c>
      <c r="J63" s="120">
        <v>0</v>
      </c>
      <c r="K63" s="120">
        <v>0</v>
      </c>
      <c r="L63" s="120">
        <f t="shared" si="30"/>
        <v>0</v>
      </c>
      <c r="M63" s="120">
        <v>0</v>
      </c>
      <c r="N63" s="120">
        <v>0</v>
      </c>
      <c r="O63" s="120">
        <f t="shared" si="31"/>
        <v>0</v>
      </c>
      <c r="P63" s="120">
        <v>0</v>
      </c>
      <c r="Q63" s="120">
        <v>0</v>
      </c>
      <c r="R63" s="120">
        <f t="shared" si="32"/>
        <v>0</v>
      </c>
      <c r="S63" s="120">
        <v>0</v>
      </c>
      <c r="T63" s="120">
        <v>0</v>
      </c>
      <c r="U63" s="120">
        <f t="shared" si="33"/>
        <v>0</v>
      </c>
    </row>
    <row r="64" spans="1:21" x14ac:dyDescent="0.2">
      <c r="A64" s="116" t="s">
        <v>201</v>
      </c>
      <c r="B64" s="117" t="s">
        <v>203</v>
      </c>
      <c r="C64" s="117" t="s">
        <v>132</v>
      </c>
      <c r="D64" s="117" t="s">
        <v>45</v>
      </c>
      <c r="E64" s="117" t="s">
        <v>238</v>
      </c>
      <c r="F64" s="117" t="s">
        <v>33</v>
      </c>
      <c r="G64" s="118" t="s">
        <v>334</v>
      </c>
      <c r="H64" s="119" t="s">
        <v>335</v>
      </c>
      <c r="I64" s="120">
        <v>0</v>
      </c>
      <c r="J64" s="120">
        <v>0</v>
      </c>
      <c r="K64" s="120">
        <v>0</v>
      </c>
      <c r="L64" s="120">
        <f t="shared" si="30"/>
        <v>0</v>
      </c>
      <c r="M64" s="120">
        <v>0</v>
      </c>
      <c r="N64" s="120">
        <v>0</v>
      </c>
      <c r="O64" s="120">
        <f t="shared" si="31"/>
        <v>0</v>
      </c>
      <c r="P64" s="120">
        <v>0</v>
      </c>
      <c r="Q64" s="120">
        <v>0</v>
      </c>
      <c r="R64" s="120">
        <f t="shared" si="32"/>
        <v>0</v>
      </c>
      <c r="S64" s="120">
        <v>0</v>
      </c>
      <c r="T64" s="120">
        <v>0</v>
      </c>
      <c r="U64" s="120">
        <f t="shared" si="33"/>
        <v>0</v>
      </c>
    </row>
    <row r="65" spans="1:21" x14ac:dyDescent="0.2">
      <c r="A65" s="116" t="s">
        <v>201</v>
      </c>
      <c r="B65" s="117" t="s">
        <v>203</v>
      </c>
      <c r="C65" s="117" t="s">
        <v>132</v>
      </c>
      <c r="D65" s="117" t="s">
        <v>45</v>
      </c>
      <c r="E65" s="117" t="s">
        <v>336</v>
      </c>
      <c r="F65" s="117" t="s">
        <v>33</v>
      </c>
      <c r="G65" s="118" t="s">
        <v>337</v>
      </c>
      <c r="H65" s="119" t="s">
        <v>338</v>
      </c>
      <c r="I65" s="120">
        <v>0</v>
      </c>
      <c r="J65" s="120">
        <v>0</v>
      </c>
      <c r="K65" s="120">
        <v>0</v>
      </c>
      <c r="L65" s="120">
        <f t="shared" si="30"/>
        <v>0</v>
      </c>
      <c r="M65" s="120">
        <v>0</v>
      </c>
      <c r="N65" s="120">
        <v>0</v>
      </c>
      <c r="O65" s="120">
        <f t="shared" si="31"/>
        <v>0</v>
      </c>
      <c r="P65" s="120">
        <v>0</v>
      </c>
      <c r="Q65" s="120">
        <v>0</v>
      </c>
      <c r="R65" s="120">
        <f t="shared" si="32"/>
        <v>0</v>
      </c>
      <c r="S65" s="120">
        <v>0</v>
      </c>
      <c r="T65" s="120">
        <v>0</v>
      </c>
      <c r="U65" s="120">
        <f t="shared" si="33"/>
        <v>0</v>
      </c>
    </row>
    <row r="66" spans="1:21" x14ac:dyDescent="0.2">
      <c r="A66" s="116" t="s">
        <v>201</v>
      </c>
      <c r="B66" s="117" t="s">
        <v>203</v>
      </c>
      <c r="C66" s="117" t="s">
        <v>132</v>
      </c>
      <c r="D66" s="117" t="s">
        <v>45</v>
      </c>
      <c r="E66" s="117" t="s">
        <v>339</v>
      </c>
      <c r="F66" s="117" t="s">
        <v>33</v>
      </c>
      <c r="G66" s="118" t="s">
        <v>340</v>
      </c>
      <c r="H66" s="119" t="s">
        <v>243</v>
      </c>
      <c r="I66" s="120">
        <v>0</v>
      </c>
      <c r="J66" s="120">
        <v>0</v>
      </c>
      <c r="K66" s="120">
        <v>0</v>
      </c>
      <c r="L66" s="120">
        <f t="shared" si="30"/>
        <v>0</v>
      </c>
      <c r="M66" s="120">
        <v>0</v>
      </c>
      <c r="N66" s="120">
        <v>0</v>
      </c>
      <c r="O66" s="120">
        <f t="shared" si="31"/>
        <v>0</v>
      </c>
      <c r="P66" s="120">
        <v>0</v>
      </c>
      <c r="Q66" s="120">
        <v>0</v>
      </c>
      <c r="R66" s="120">
        <f t="shared" si="32"/>
        <v>0</v>
      </c>
      <c r="S66" s="120">
        <v>0</v>
      </c>
      <c r="T66" s="120">
        <v>0</v>
      </c>
      <c r="U66" s="120">
        <f t="shared" si="33"/>
        <v>0</v>
      </c>
    </row>
    <row r="67" spans="1:21" x14ac:dyDescent="0.2">
      <c r="A67" s="116" t="s">
        <v>201</v>
      </c>
      <c r="B67" s="117" t="s">
        <v>203</v>
      </c>
      <c r="C67" s="117" t="s">
        <v>132</v>
      </c>
      <c r="D67" s="117" t="s">
        <v>45</v>
      </c>
      <c r="E67" s="117" t="s">
        <v>241</v>
      </c>
      <c r="F67" s="117" t="s">
        <v>33</v>
      </c>
      <c r="G67" s="118" t="s">
        <v>341</v>
      </c>
      <c r="H67" s="119" t="s">
        <v>246</v>
      </c>
      <c r="I67" s="120">
        <v>0</v>
      </c>
      <c r="J67" s="120">
        <v>0</v>
      </c>
      <c r="K67" s="120">
        <v>0</v>
      </c>
      <c r="L67" s="120">
        <f t="shared" si="30"/>
        <v>0</v>
      </c>
      <c r="M67" s="120">
        <v>0</v>
      </c>
      <c r="N67" s="120">
        <v>0</v>
      </c>
      <c r="O67" s="120">
        <f t="shared" si="31"/>
        <v>0</v>
      </c>
      <c r="P67" s="120">
        <v>0</v>
      </c>
      <c r="Q67" s="120">
        <v>0</v>
      </c>
      <c r="R67" s="120">
        <f t="shared" si="32"/>
        <v>0</v>
      </c>
      <c r="S67" s="120">
        <v>0</v>
      </c>
      <c r="T67" s="120">
        <v>0</v>
      </c>
      <c r="U67" s="120">
        <f t="shared" si="33"/>
        <v>0</v>
      </c>
    </row>
    <row r="68" spans="1:21" x14ac:dyDescent="0.2">
      <c r="A68" s="116" t="s">
        <v>201</v>
      </c>
      <c r="B68" s="117" t="s">
        <v>203</v>
      </c>
      <c r="C68" s="117" t="s">
        <v>132</v>
      </c>
      <c r="D68" s="117" t="s">
        <v>45</v>
      </c>
      <c r="E68" s="117" t="s">
        <v>342</v>
      </c>
      <c r="F68" s="117" t="s">
        <v>33</v>
      </c>
      <c r="G68" s="118" t="s">
        <v>343</v>
      </c>
      <c r="H68" s="119" t="s">
        <v>344</v>
      </c>
      <c r="I68" s="120">
        <v>0</v>
      </c>
      <c r="J68" s="120">
        <v>0</v>
      </c>
      <c r="K68" s="120">
        <v>0</v>
      </c>
      <c r="L68" s="120">
        <f t="shared" si="30"/>
        <v>0</v>
      </c>
      <c r="M68" s="120">
        <v>0</v>
      </c>
      <c r="N68" s="120">
        <v>0</v>
      </c>
      <c r="O68" s="120">
        <f t="shared" si="31"/>
        <v>0</v>
      </c>
      <c r="P68" s="120">
        <v>0</v>
      </c>
      <c r="Q68" s="120">
        <v>0</v>
      </c>
      <c r="R68" s="120">
        <f t="shared" si="32"/>
        <v>0</v>
      </c>
      <c r="S68" s="120">
        <v>0</v>
      </c>
      <c r="T68" s="120">
        <v>0</v>
      </c>
      <c r="U68" s="120">
        <f t="shared" si="33"/>
        <v>0</v>
      </c>
    </row>
    <row r="69" spans="1:21" x14ac:dyDescent="0.2">
      <c r="A69" s="116" t="s">
        <v>201</v>
      </c>
      <c r="B69" s="117" t="s">
        <v>203</v>
      </c>
      <c r="C69" s="117" t="s">
        <v>132</v>
      </c>
      <c r="D69" s="117" t="s">
        <v>45</v>
      </c>
      <c r="E69" s="117" t="s">
        <v>345</v>
      </c>
      <c r="F69" s="117" t="s">
        <v>33</v>
      </c>
      <c r="G69" s="118" t="s">
        <v>346</v>
      </c>
      <c r="H69" s="119" t="s">
        <v>347</v>
      </c>
      <c r="I69" s="120">
        <v>0</v>
      </c>
      <c r="J69" s="120">
        <v>0</v>
      </c>
      <c r="K69" s="120">
        <v>0</v>
      </c>
      <c r="L69" s="120">
        <f t="shared" si="30"/>
        <v>0</v>
      </c>
      <c r="M69" s="120">
        <v>0</v>
      </c>
      <c r="N69" s="120">
        <v>0</v>
      </c>
      <c r="O69" s="120">
        <f t="shared" si="31"/>
        <v>0</v>
      </c>
      <c r="P69" s="120">
        <v>0</v>
      </c>
      <c r="Q69" s="120">
        <v>0</v>
      </c>
      <c r="R69" s="120">
        <f t="shared" si="32"/>
        <v>0</v>
      </c>
      <c r="S69" s="120">
        <v>0</v>
      </c>
      <c r="T69" s="120">
        <v>0</v>
      </c>
      <c r="U69" s="120">
        <f t="shared" si="33"/>
        <v>0</v>
      </c>
    </row>
    <row r="70" spans="1:21" x14ac:dyDescent="0.2">
      <c r="A70" s="116" t="s">
        <v>201</v>
      </c>
      <c r="B70" s="117" t="s">
        <v>203</v>
      </c>
      <c r="C70" s="117" t="s">
        <v>132</v>
      </c>
      <c r="D70" s="117" t="s">
        <v>45</v>
      </c>
      <c r="E70" s="117" t="s">
        <v>348</v>
      </c>
      <c r="F70" s="117" t="s">
        <v>33</v>
      </c>
      <c r="G70" s="118" t="s">
        <v>349</v>
      </c>
      <c r="H70" s="119" t="s">
        <v>350</v>
      </c>
      <c r="I70" s="120">
        <v>0</v>
      </c>
      <c r="J70" s="120">
        <v>0</v>
      </c>
      <c r="K70" s="120">
        <v>0</v>
      </c>
      <c r="L70" s="120">
        <f t="shared" si="30"/>
        <v>0</v>
      </c>
      <c r="M70" s="120">
        <v>0</v>
      </c>
      <c r="N70" s="120">
        <v>0</v>
      </c>
      <c r="O70" s="120">
        <f t="shared" si="31"/>
        <v>0</v>
      </c>
      <c r="P70" s="120">
        <v>0</v>
      </c>
      <c r="Q70" s="120">
        <v>0</v>
      </c>
      <c r="R70" s="120">
        <f t="shared" si="32"/>
        <v>0</v>
      </c>
      <c r="S70" s="120">
        <v>0</v>
      </c>
      <c r="T70" s="120">
        <v>0</v>
      </c>
      <c r="U70" s="120">
        <f t="shared" si="33"/>
        <v>0</v>
      </c>
    </row>
    <row r="71" spans="1:21" x14ac:dyDescent="0.2">
      <c r="A71" s="116" t="s">
        <v>201</v>
      </c>
      <c r="B71" s="117" t="s">
        <v>203</v>
      </c>
      <c r="C71" s="117" t="s">
        <v>132</v>
      </c>
      <c r="D71" s="117" t="s">
        <v>45</v>
      </c>
      <c r="E71" s="117" t="s">
        <v>247</v>
      </c>
      <c r="F71" s="117" t="s">
        <v>33</v>
      </c>
      <c r="G71" s="118" t="s">
        <v>351</v>
      </c>
      <c r="H71" s="119" t="s">
        <v>252</v>
      </c>
      <c r="I71" s="120">
        <v>0</v>
      </c>
      <c r="J71" s="120">
        <v>0</v>
      </c>
      <c r="K71" s="120">
        <v>0</v>
      </c>
      <c r="L71" s="120">
        <f t="shared" si="30"/>
        <v>0</v>
      </c>
      <c r="M71" s="120">
        <v>0</v>
      </c>
      <c r="N71" s="120">
        <v>0</v>
      </c>
      <c r="O71" s="120">
        <f t="shared" si="31"/>
        <v>0</v>
      </c>
      <c r="P71" s="120">
        <v>0</v>
      </c>
      <c r="Q71" s="120">
        <v>0</v>
      </c>
      <c r="R71" s="120">
        <f t="shared" si="32"/>
        <v>0</v>
      </c>
      <c r="S71" s="120">
        <v>0</v>
      </c>
      <c r="T71" s="120">
        <v>0</v>
      </c>
      <c r="U71" s="120">
        <f t="shared" si="33"/>
        <v>0</v>
      </c>
    </row>
    <row r="72" spans="1:21" x14ac:dyDescent="0.2">
      <c r="A72" s="116" t="s">
        <v>201</v>
      </c>
      <c r="B72" s="117" t="s">
        <v>203</v>
      </c>
      <c r="C72" s="117" t="s">
        <v>132</v>
      </c>
      <c r="D72" s="117" t="s">
        <v>45</v>
      </c>
      <c r="E72" s="117" t="s">
        <v>352</v>
      </c>
      <c r="F72" s="117" t="s">
        <v>33</v>
      </c>
      <c r="G72" s="118" t="s">
        <v>353</v>
      </c>
      <c r="H72" s="119" t="s">
        <v>255</v>
      </c>
      <c r="I72" s="120">
        <v>0</v>
      </c>
      <c r="J72" s="120">
        <v>0</v>
      </c>
      <c r="K72" s="120">
        <v>0</v>
      </c>
      <c r="L72" s="120">
        <f t="shared" si="30"/>
        <v>0</v>
      </c>
      <c r="M72" s="120">
        <v>0</v>
      </c>
      <c r="N72" s="120">
        <v>0</v>
      </c>
      <c r="O72" s="120">
        <f t="shared" si="31"/>
        <v>0</v>
      </c>
      <c r="P72" s="120">
        <v>0</v>
      </c>
      <c r="Q72" s="120">
        <v>0</v>
      </c>
      <c r="R72" s="120">
        <f t="shared" si="32"/>
        <v>0</v>
      </c>
      <c r="S72" s="120">
        <v>0</v>
      </c>
      <c r="T72" s="120">
        <v>0</v>
      </c>
      <c r="U72" s="120">
        <f t="shared" si="33"/>
        <v>0</v>
      </c>
    </row>
    <row r="73" spans="1:21" x14ac:dyDescent="0.2">
      <c r="A73" s="116" t="s">
        <v>201</v>
      </c>
      <c r="B73" s="117" t="s">
        <v>203</v>
      </c>
      <c r="C73" s="117" t="s">
        <v>132</v>
      </c>
      <c r="D73" s="117" t="s">
        <v>45</v>
      </c>
      <c r="E73" s="117" t="s">
        <v>250</v>
      </c>
      <c r="F73" s="117" t="s">
        <v>33</v>
      </c>
      <c r="G73" s="118" t="s">
        <v>354</v>
      </c>
      <c r="H73" s="119" t="s">
        <v>258</v>
      </c>
      <c r="I73" s="120">
        <v>0</v>
      </c>
      <c r="J73" s="120">
        <v>0</v>
      </c>
      <c r="K73" s="120">
        <v>0</v>
      </c>
      <c r="L73" s="120">
        <f t="shared" si="30"/>
        <v>0</v>
      </c>
      <c r="M73" s="120">
        <v>0</v>
      </c>
      <c r="N73" s="120">
        <v>0</v>
      </c>
      <c r="O73" s="120">
        <f t="shared" si="31"/>
        <v>0</v>
      </c>
      <c r="P73" s="120">
        <v>0</v>
      </c>
      <c r="Q73" s="120">
        <v>0</v>
      </c>
      <c r="R73" s="120">
        <f t="shared" si="32"/>
        <v>0</v>
      </c>
      <c r="S73" s="120">
        <v>0</v>
      </c>
      <c r="T73" s="120">
        <v>0</v>
      </c>
      <c r="U73" s="120">
        <f t="shared" si="33"/>
        <v>0</v>
      </c>
    </row>
    <row r="74" spans="1:21" x14ac:dyDescent="0.2">
      <c r="A74" s="116" t="s">
        <v>201</v>
      </c>
      <c r="B74" s="117" t="s">
        <v>203</v>
      </c>
      <c r="C74" s="117" t="s">
        <v>132</v>
      </c>
      <c r="D74" s="117" t="s">
        <v>45</v>
      </c>
      <c r="E74" s="117" t="s">
        <v>253</v>
      </c>
      <c r="F74" s="117" t="s">
        <v>33</v>
      </c>
      <c r="G74" s="118" t="s">
        <v>355</v>
      </c>
      <c r="H74" s="119" t="s">
        <v>356</v>
      </c>
      <c r="I74" s="120">
        <v>0</v>
      </c>
      <c r="J74" s="120">
        <v>0</v>
      </c>
      <c r="K74" s="120">
        <v>0</v>
      </c>
      <c r="L74" s="120">
        <f t="shared" si="30"/>
        <v>0</v>
      </c>
      <c r="M74" s="120">
        <v>0</v>
      </c>
      <c r="N74" s="120">
        <v>0</v>
      </c>
      <c r="O74" s="120">
        <f t="shared" si="31"/>
        <v>0</v>
      </c>
      <c r="P74" s="120">
        <v>0</v>
      </c>
      <c r="Q74" s="120">
        <v>0</v>
      </c>
      <c r="R74" s="120">
        <f t="shared" si="32"/>
        <v>0</v>
      </c>
      <c r="S74" s="120">
        <v>0</v>
      </c>
      <c r="T74" s="120">
        <v>0</v>
      </c>
      <c r="U74" s="120">
        <f t="shared" si="33"/>
        <v>0</v>
      </c>
    </row>
    <row r="75" spans="1:21" x14ac:dyDescent="0.2">
      <c r="A75" s="116" t="s">
        <v>201</v>
      </c>
      <c r="B75" s="117" t="s">
        <v>203</v>
      </c>
      <c r="C75" s="117" t="s">
        <v>132</v>
      </c>
      <c r="D75" s="117" t="s">
        <v>45</v>
      </c>
      <c r="E75" s="117" t="s">
        <v>256</v>
      </c>
      <c r="F75" s="117" t="s">
        <v>33</v>
      </c>
      <c r="G75" s="118" t="s">
        <v>357</v>
      </c>
      <c r="H75" s="119" t="s">
        <v>358</v>
      </c>
      <c r="I75" s="120">
        <v>0</v>
      </c>
      <c r="J75" s="120">
        <v>0</v>
      </c>
      <c r="K75" s="120">
        <v>0</v>
      </c>
      <c r="L75" s="120">
        <f t="shared" si="30"/>
        <v>0</v>
      </c>
      <c r="M75" s="120">
        <v>0</v>
      </c>
      <c r="N75" s="120">
        <v>0</v>
      </c>
      <c r="O75" s="120">
        <f t="shared" si="31"/>
        <v>0</v>
      </c>
      <c r="P75" s="120">
        <v>0</v>
      </c>
      <c r="Q75" s="120">
        <v>0</v>
      </c>
      <c r="R75" s="120">
        <f t="shared" si="32"/>
        <v>0</v>
      </c>
      <c r="S75" s="120">
        <v>0</v>
      </c>
      <c r="T75" s="120">
        <v>0</v>
      </c>
      <c r="U75" s="120">
        <f t="shared" si="33"/>
        <v>0</v>
      </c>
    </row>
    <row r="76" spans="1:21" x14ac:dyDescent="0.2">
      <c r="A76" s="116" t="s">
        <v>201</v>
      </c>
      <c r="B76" s="117" t="s">
        <v>203</v>
      </c>
      <c r="C76" s="117" t="s">
        <v>132</v>
      </c>
      <c r="D76" s="117" t="s">
        <v>45</v>
      </c>
      <c r="E76" s="117" t="s">
        <v>259</v>
      </c>
      <c r="F76" s="117" t="s">
        <v>33</v>
      </c>
      <c r="G76" s="118" t="s">
        <v>359</v>
      </c>
      <c r="H76" s="119" t="s">
        <v>267</v>
      </c>
      <c r="I76" s="120">
        <v>0</v>
      </c>
      <c r="J76" s="120">
        <v>0</v>
      </c>
      <c r="K76" s="120">
        <v>0</v>
      </c>
      <c r="L76" s="120">
        <f t="shared" si="30"/>
        <v>0</v>
      </c>
      <c r="M76" s="120">
        <v>0</v>
      </c>
      <c r="N76" s="120">
        <v>0</v>
      </c>
      <c r="O76" s="120">
        <f t="shared" si="31"/>
        <v>0</v>
      </c>
      <c r="P76" s="120">
        <v>0</v>
      </c>
      <c r="Q76" s="120">
        <v>0</v>
      </c>
      <c r="R76" s="120">
        <f t="shared" si="32"/>
        <v>0</v>
      </c>
      <c r="S76" s="120">
        <v>0</v>
      </c>
      <c r="T76" s="120">
        <v>0</v>
      </c>
      <c r="U76" s="120">
        <f t="shared" si="33"/>
        <v>0</v>
      </c>
    </row>
    <row r="77" spans="1:21" x14ac:dyDescent="0.2">
      <c r="A77" s="116" t="s">
        <v>201</v>
      </c>
      <c r="B77" s="117" t="s">
        <v>203</v>
      </c>
      <c r="C77" s="117" t="s">
        <v>132</v>
      </c>
      <c r="D77" s="117" t="s">
        <v>45</v>
      </c>
      <c r="E77" s="117" t="s">
        <v>105</v>
      </c>
      <c r="F77" s="117" t="s">
        <v>33</v>
      </c>
      <c r="G77" s="118" t="s">
        <v>360</v>
      </c>
      <c r="H77" s="119" t="s">
        <v>269</v>
      </c>
      <c r="I77" s="120">
        <v>0</v>
      </c>
      <c r="J77" s="120">
        <v>0</v>
      </c>
      <c r="K77" s="120">
        <v>0</v>
      </c>
      <c r="L77" s="120">
        <f t="shared" si="30"/>
        <v>0</v>
      </c>
      <c r="M77" s="120">
        <v>0</v>
      </c>
      <c r="N77" s="120">
        <v>0</v>
      </c>
      <c r="O77" s="120">
        <f t="shared" si="31"/>
        <v>0</v>
      </c>
      <c r="P77" s="120">
        <v>0</v>
      </c>
      <c r="Q77" s="120">
        <v>0</v>
      </c>
      <c r="R77" s="120">
        <f t="shared" si="32"/>
        <v>0</v>
      </c>
      <c r="S77" s="120">
        <v>0</v>
      </c>
      <c r="T77" s="120">
        <v>0</v>
      </c>
      <c r="U77" s="120">
        <f t="shared" si="33"/>
        <v>0</v>
      </c>
    </row>
    <row r="78" spans="1:21" x14ac:dyDescent="0.2">
      <c r="A78" s="111" t="s">
        <v>201</v>
      </c>
      <c r="B78" s="112" t="s">
        <v>203</v>
      </c>
      <c r="C78" s="112" t="s">
        <v>132</v>
      </c>
      <c r="D78" s="112" t="s">
        <v>51</v>
      </c>
      <c r="E78" s="112" t="s">
        <v>33</v>
      </c>
      <c r="F78" s="112" t="s">
        <v>33</v>
      </c>
      <c r="G78" s="113" t="s">
        <v>361</v>
      </c>
      <c r="H78" s="114" t="s">
        <v>271</v>
      </c>
      <c r="I78" s="115">
        <f t="shared" ref="I78:U78" si="34">SUM(I79:I80)</f>
        <v>0</v>
      </c>
      <c r="J78" s="115">
        <f t="shared" si="34"/>
        <v>0</v>
      </c>
      <c r="K78" s="115">
        <f t="shared" si="34"/>
        <v>0</v>
      </c>
      <c r="L78" s="115">
        <f t="shared" si="34"/>
        <v>0</v>
      </c>
      <c r="M78" s="115">
        <f t="shared" si="34"/>
        <v>0</v>
      </c>
      <c r="N78" s="115">
        <f t="shared" si="34"/>
        <v>0</v>
      </c>
      <c r="O78" s="115">
        <f t="shared" si="34"/>
        <v>0</v>
      </c>
      <c r="P78" s="115">
        <f t="shared" si="34"/>
        <v>0</v>
      </c>
      <c r="Q78" s="115">
        <f t="shared" si="34"/>
        <v>0</v>
      </c>
      <c r="R78" s="115">
        <f t="shared" si="34"/>
        <v>0</v>
      </c>
      <c r="S78" s="115">
        <f t="shared" si="34"/>
        <v>0</v>
      </c>
      <c r="T78" s="115">
        <f t="shared" si="34"/>
        <v>0</v>
      </c>
      <c r="U78" s="115">
        <f t="shared" si="34"/>
        <v>0</v>
      </c>
    </row>
    <row r="79" spans="1:21" x14ac:dyDescent="0.2">
      <c r="A79" s="116" t="s">
        <v>201</v>
      </c>
      <c r="B79" s="117" t="s">
        <v>203</v>
      </c>
      <c r="C79" s="117" t="s">
        <v>132</v>
      </c>
      <c r="D79" s="117" t="s">
        <v>51</v>
      </c>
      <c r="E79" s="117" t="s">
        <v>45</v>
      </c>
      <c r="F79" s="117" t="s">
        <v>33</v>
      </c>
      <c r="G79" s="118" t="s">
        <v>362</v>
      </c>
      <c r="H79" s="119" t="s">
        <v>273</v>
      </c>
      <c r="I79" s="120">
        <v>0</v>
      </c>
      <c r="J79" s="120">
        <v>0</v>
      </c>
      <c r="K79" s="120">
        <v>0</v>
      </c>
      <c r="L79" s="120">
        <f t="shared" ref="L79:L80" si="35">+I79+J79-K79</f>
        <v>0</v>
      </c>
      <c r="M79" s="120">
        <v>0</v>
      </c>
      <c r="N79" s="120">
        <v>0</v>
      </c>
      <c r="O79" s="120">
        <f t="shared" ref="O79:O80" si="36">+L79+M79-N79</f>
        <v>0</v>
      </c>
      <c r="P79" s="120">
        <v>0</v>
      </c>
      <c r="Q79" s="120">
        <v>0</v>
      </c>
      <c r="R79" s="120">
        <f t="shared" ref="R79:R80" si="37">+O79+P79-Q79</f>
        <v>0</v>
      </c>
      <c r="S79" s="120">
        <v>0</v>
      </c>
      <c r="T79" s="120">
        <v>0</v>
      </c>
      <c r="U79" s="120">
        <f t="shared" ref="U79:U80" si="38">+R79+S79-T79</f>
        <v>0</v>
      </c>
    </row>
    <row r="80" spans="1:21" x14ac:dyDescent="0.2">
      <c r="A80" s="116" t="s">
        <v>201</v>
      </c>
      <c r="B80" s="117" t="s">
        <v>203</v>
      </c>
      <c r="C80" s="117" t="s">
        <v>132</v>
      </c>
      <c r="D80" s="117" t="s">
        <v>51</v>
      </c>
      <c r="E80" s="117" t="s">
        <v>51</v>
      </c>
      <c r="F80" s="117" t="s">
        <v>33</v>
      </c>
      <c r="G80" s="118" t="s">
        <v>363</v>
      </c>
      <c r="H80" s="119" t="s">
        <v>275</v>
      </c>
      <c r="I80" s="120">
        <v>0</v>
      </c>
      <c r="J80" s="120">
        <v>0</v>
      </c>
      <c r="K80" s="120">
        <v>0</v>
      </c>
      <c r="L80" s="120">
        <f t="shared" si="35"/>
        <v>0</v>
      </c>
      <c r="M80" s="120">
        <v>0</v>
      </c>
      <c r="N80" s="120">
        <v>0</v>
      </c>
      <c r="O80" s="120">
        <f t="shared" si="36"/>
        <v>0</v>
      </c>
      <c r="P80" s="120">
        <v>0</v>
      </c>
      <c r="Q80" s="120">
        <v>0</v>
      </c>
      <c r="R80" s="120">
        <f t="shared" si="37"/>
        <v>0</v>
      </c>
      <c r="S80" s="120">
        <v>0</v>
      </c>
      <c r="T80" s="120">
        <v>0</v>
      </c>
      <c r="U80" s="120">
        <f t="shared" si="38"/>
        <v>0</v>
      </c>
    </row>
    <row r="81" spans="1:21" x14ac:dyDescent="0.2">
      <c r="A81" s="111" t="s">
        <v>201</v>
      </c>
      <c r="B81" s="112" t="s">
        <v>203</v>
      </c>
      <c r="C81" s="112" t="s">
        <v>132</v>
      </c>
      <c r="D81" s="112" t="s">
        <v>54</v>
      </c>
      <c r="E81" s="112" t="s">
        <v>33</v>
      </c>
      <c r="F81" s="112" t="s">
        <v>33</v>
      </c>
      <c r="G81" s="113" t="s">
        <v>364</v>
      </c>
      <c r="H81" s="114" t="s">
        <v>277</v>
      </c>
      <c r="I81" s="115">
        <f t="shared" ref="I81:U81" si="39">SUM(I82:I84)</f>
        <v>0</v>
      </c>
      <c r="J81" s="115">
        <f t="shared" si="39"/>
        <v>0</v>
      </c>
      <c r="K81" s="115">
        <f t="shared" si="39"/>
        <v>0</v>
      </c>
      <c r="L81" s="115">
        <f t="shared" si="39"/>
        <v>0</v>
      </c>
      <c r="M81" s="115">
        <f t="shared" si="39"/>
        <v>0</v>
      </c>
      <c r="N81" s="115">
        <f t="shared" si="39"/>
        <v>0</v>
      </c>
      <c r="O81" s="115">
        <f t="shared" si="39"/>
        <v>0</v>
      </c>
      <c r="P81" s="115">
        <f t="shared" si="39"/>
        <v>0</v>
      </c>
      <c r="Q81" s="115">
        <f t="shared" si="39"/>
        <v>0</v>
      </c>
      <c r="R81" s="115">
        <f t="shared" si="39"/>
        <v>0</v>
      </c>
      <c r="S81" s="115">
        <f t="shared" si="39"/>
        <v>0</v>
      </c>
      <c r="T81" s="115">
        <f t="shared" si="39"/>
        <v>0</v>
      </c>
      <c r="U81" s="115">
        <f t="shared" si="39"/>
        <v>0</v>
      </c>
    </row>
    <row r="82" spans="1:21" x14ac:dyDescent="0.2">
      <c r="A82" s="116" t="s">
        <v>201</v>
      </c>
      <c r="B82" s="117" t="s">
        <v>203</v>
      </c>
      <c r="C82" s="117" t="s">
        <v>132</v>
      </c>
      <c r="D82" s="117" t="s">
        <v>54</v>
      </c>
      <c r="E82" s="117" t="s">
        <v>45</v>
      </c>
      <c r="F82" s="117" t="s">
        <v>33</v>
      </c>
      <c r="G82" s="118" t="s">
        <v>365</v>
      </c>
      <c r="H82" s="119" t="s">
        <v>279</v>
      </c>
      <c r="I82" s="120">
        <v>0</v>
      </c>
      <c r="J82" s="120">
        <v>0</v>
      </c>
      <c r="K82" s="120">
        <v>0</v>
      </c>
      <c r="L82" s="120">
        <f t="shared" ref="L82:L84" si="40">+I82+J82-K82</f>
        <v>0</v>
      </c>
      <c r="M82" s="120">
        <v>0</v>
      </c>
      <c r="N82" s="120">
        <v>0</v>
      </c>
      <c r="O82" s="120">
        <f t="shared" ref="O82:O84" si="41">+L82+M82-N82</f>
        <v>0</v>
      </c>
      <c r="P82" s="120">
        <v>0</v>
      </c>
      <c r="Q82" s="120">
        <v>0</v>
      </c>
      <c r="R82" s="120">
        <f t="shared" ref="R82:R84" si="42">+O82+P82-Q82</f>
        <v>0</v>
      </c>
      <c r="S82" s="120">
        <v>0</v>
      </c>
      <c r="T82" s="120">
        <v>0</v>
      </c>
      <c r="U82" s="120">
        <f t="shared" ref="U82:U84" si="43">+R82+S82-T82</f>
        <v>0</v>
      </c>
    </row>
    <row r="83" spans="1:21" x14ac:dyDescent="0.2">
      <c r="A83" s="116" t="s">
        <v>201</v>
      </c>
      <c r="B83" s="117" t="s">
        <v>203</v>
      </c>
      <c r="C83" s="117" t="s">
        <v>132</v>
      </c>
      <c r="D83" s="117" t="s">
        <v>54</v>
      </c>
      <c r="E83" s="117" t="s">
        <v>51</v>
      </c>
      <c r="F83" s="117" t="s">
        <v>33</v>
      </c>
      <c r="G83" s="118" t="s">
        <v>366</v>
      </c>
      <c r="H83" s="119" t="s">
        <v>281</v>
      </c>
      <c r="I83" s="120">
        <v>0</v>
      </c>
      <c r="J83" s="120">
        <v>0</v>
      </c>
      <c r="K83" s="120">
        <v>0</v>
      </c>
      <c r="L83" s="120">
        <f t="shared" si="40"/>
        <v>0</v>
      </c>
      <c r="M83" s="120">
        <v>0</v>
      </c>
      <c r="N83" s="120">
        <v>0</v>
      </c>
      <c r="O83" s="120">
        <f t="shared" si="41"/>
        <v>0</v>
      </c>
      <c r="P83" s="120">
        <v>0</v>
      </c>
      <c r="Q83" s="120">
        <v>0</v>
      </c>
      <c r="R83" s="120">
        <f t="shared" si="42"/>
        <v>0</v>
      </c>
      <c r="S83" s="120">
        <v>0</v>
      </c>
      <c r="T83" s="120">
        <v>0</v>
      </c>
      <c r="U83" s="120">
        <f t="shared" si="43"/>
        <v>0</v>
      </c>
    </row>
    <row r="84" spans="1:21" x14ac:dyDescent="0.2">
      <c r="A84" s="116" t="s">
        <v>201</v>
      </c>
      <c r="B84" s="117" t="s">
        <v>203</v>
      </c>
      <c r="C84" s="117" t="s">
        <v>132</v>
      </c>
      <c r="D84" s="117" t="s">
        <v>54</v>
      </c>
      <c r="E84" s="117" t="s">
        <v>54</v>
      </c>
      <c r="F84" s="117" t="s">
        <v>33</v>
      </c>
      <c r="G84" s="118" t="s">
        <v>367</v>
      </c>
      <c r="H84" s="119" t="s">
        <v>283</v>
      </c>
      <c r="I84" s="120">
        <v>0</v>
      </c>
      <c r="J84" s="120">
        <v>0</v>
      </c>
      <c r="K84" s="120">
        <v>0</v>
      </c>
      <c r="L84" s="120">
        <f t="shared" si="40"/>
        <v>0</v>
      </c>
      <c r="M84" s="120">
        <v>0</v>
      </c>
      <c r="N84" s="120">
        <v>0</v>
      </c>
      <c r="O84" s="120">
        <f t="shared" si="41"/>
        <v>0</v>
      </c>
      <c r="P84" s="120">
        <v>0</v>
      </c>
      <c r="Q84" s="120">
        <v>0</v>
      </c>
      <c r="R84" s="120">
        <f t="shared" si="42"/>
        <v>0</v>
      </c>
      <c r="S84" s="120">
        <v>0</v>
      </c>
      <c r="T84" s="120">
        <v>0</v>
      </c>
      <c r="U84" s="120">
        <f t="shared" si="43"/>
        <v>0</v>
      </c>
    </row>
    <row r="85" spans="1:21" x14ac:dyDescent="0.2">
      <c r="A85" s="111" t="s">
        <v>201</v>
      </c>
      <c r="B85" s="112" t="s">
        <v>203</v>
      </c>
      <c r="C85" s="112" t="s">
        <v>132</v>
      </c>
      <c r="D85" s="112" t="s">
        <v>63</v>
      </c>
      <c r="E85" s="112" t="s">
        <v>33</v>
      </c>
      <c r="F85" s="112" t="s">
        <v>33</v>
      </c>
      <c r="G85" s="113" t="s">
        <v>368</v>
      </c>
      <c r="H85" s="114" t="s">
        <v>285</v>
      </c>
      <c r="I85" s="115">
        <f t="shared" ref="I85:U85" si="44">SUM(I86:I91)</f>
        <v>0</v>
      </c>
      <c r="J85" s="115">
        <f t="shared" si="44"/>
        <v>0</v>
      </c>
      <c r="K85" s="115">
        <f t="shared" si="44"/>
        <v>0</v>
      </c>
      <c r="L85" s="115">
        <f t="shared" si="44"/>
        <v>0</v>
      </c>
      <c r="M85" s="115">
        <f t="shared" si="44"/>
        <v>0</v>
      </c>
      <c r="N85" s="115">
        <f t="shared" si="44"/>
        <v>0</v>
      </c>
      <c r="O85" s="115">
        <f t="shared" si="44"/>
        <v>0</v>
      </c>
      <c r="P85" s="115">
        <f t="shared" si="44"/>
        <v>0</v>
      </c>
      <c r="Q85" s="115">
        <f t="shared" si="44"/>
        <v>0</v>
      </c>
      <c r="R85" s="115">
        <f t="shared" si="44"/>
        <v>0</v>
      </c>
      <c r="S85" s="115">
        <f t="shared" si="44"/>
        <v>0</v>
      </c>
      <c r="T85" s="115">
        <f t="shared" si="44"/>
        <v>0</v>
      </c>
      <c r="U85" s="115">
        <f t="shared" si="44"/>
        <v>0</v>
      </c>
    </row>
    <row r="86" spans="1:21" x14ac:dyDescent="0.2">
      <c r="A86" s="116" t="s">
        <v>201</v>
      </c>
      <c r="B86" s="117" t="s">
        <v>203</v>
      </c>
      <c r="C86" s="117" t="s">
        <v>132</v>
      </c>
      <c r="D86" s="117" t="s">
        <v>63</v>
      </c>
      <c r="E86" s="117" t="s">
        <v>51</v>
      </c>
      <c r="F86" s="117" t="s">
        <v>33</v>
      </c>
      <c r="G86" s="118" t="s">
        <v>369</v>
      </c>
      <c r="H86" s="119" t="s">
        <v>287</v>
      </c>
      <c r="I86" s="120">
        <v>0</v>
      </c>
      <c r="J86" s="120">
        <v>0</v>
      </c>
      <c r="K86" s="120">
        <v>0</v>
      </c>
      <c r="L86" s="120">
        <f t="shared" ref="L86:L91" si="45">+I86+J86-K86</f>
        <v>0</v>
      </c>
      <c r="M86" s="120">
        <v>0</v>
      </c>
      <c r="N86" s="120">
        <v>0</v>
      </c>
      <c r="O86" s="120">
        <f t="shared" ref="O86:O91" si="46">+L86+M86-N86</f>
        <v>0</v>
      </c>
      <c r="P86" s="120">
        <v>0</v>
      </c>
      <c r="Q86" s="120">
        <v>0</v>
      </c>
      <c r="R86" s="120">
        <f t="shared" ref="R86:R91" si="47">+O86+P86-Q86</f>
        <v>0</v>
      </c>
      <c r="S86" s="120">
        <v>0</v>
      </c>
      <c r="T86" s="120">
        <v>0</v>
      </c>
      <c r="U86" s="120">
        <f t="shared" ref="U86:U91" si="48">+R86+S86-T86</f>
        <v>0</v>
      </c>
    </row>
    <row r="87" spans="1:21" x14ac:dyDescent="0.2">
      <c r="A87" s="116" t="s">
        <v>201</v>
      </c>
      <c r="B87" s="117" t="s">
        <v>203</v>
      </c>
      <c r="C87" s="117" t="s">
        <v>132</v>
      </c>
      <c r="D87" s="117" t="s">
        <v>63</v>
      </c>
      <c r="E87" s="117" t="s">
        <v>54</v>
      </c>
      <c r="F87" s="117" t="s">
        <v>33</v>
      </c>
      <c r="G87" s="118" t="s">
        <v>370</v>
      </c>
      <c r="H87" s="119" t="s">
        <v>371</v>
      </c>
      <c r="I87" s="120">
        <v>0</v>
      </c>
      <c r="J87" s="120">
        <v>0</v>
      </c>
      <c r="K87" s="120">
        <v>0</v>
      </c>
      <c r="L87" s="120">
        <f t="shared" si="45"/>
        <v>0</v>
      </c>
      <c r="M87" s="120">
        <v>0</v>
      </c>
      <c r="N87" s="120">
        <v>0</v>
      </c>
      <c r="O87" s="120">
        <f t="shared" si="46"/>
        <v>0</v>
      </c>
      <c r="P87" s="120">
        <v>0</v>
      </c>
      <c r="Q87" s="120">
        <v>0</v>
      </c>
      <c r="R87" s="120">
        <f t="shared" si="47"/>
        <v>0</v>
      </c>
      <c r="S87" s="120">
        <v>0</v>
      </c>
      <c r="T87" s="120">
        <v>0</v>
      </c>
      <c r="U87" s="120">
        <f t="shared" si="48"/>
        <v>0</v>
      </c>
    </row>
    <row r="88" spans="1:21" x14ac:dyDescent="0.2">
      <c r="A88" s="116" t="s">
        <v>201</v>
      </c>
      <c r="B88" s="117" t="s">
        <v>203</v>
      </c>
      <c r="C88" s="117" t="s">
        <v>132</v>
      </c>
      <c r="D88" s="117" t="s">
        <v>63</v>
      </c>
      <c r="E88" s="117" t="s">
        <v>63</v>
      </c>
      <c r="F88" s="117" t="s">
        <v>33</v>
      </c>
      <c r="G88" s="118" t="s">
        <v>372</v>
      </c>
      <c r="H88" s="119" t="s">
        <v>291</v>
      </c>
      <c r="I88" s="120">
        <v>0</v>
      </c>
      <c r="J88" s="120">
        <v>0</v>
      </c>
      <c r="K88" s="120">
        <v>0</v>
      </c>
      <c r="L88" s="120">
        <f t="shared" si="45"/>
        <v>0</v>
      </c>
      <c r="M88" s="120">
        <v>0</v>
      </c>
      <c r="N88" s="120">
        <v>0</v>
      </c>
      <c r="O88" s="120">
        <f t="shared" si="46"/>
        <v>0</v>
      </c>
      <c r="P88" s="120">
        <v>0</v>
      </c>
      <c r="Q88" s="120">
        <v>0</v>
      </c>
      <c r="R88" s="120">
        <f t="shared" si="47"/>
        <v>0</v>
      </c>
      <c r="S88" s="120">
        <v>0</v>
      </c>
      <c r="T88" s="120">
        <v>0</v>
      </c>
      <c r="U88" s="120">
        <f t="shared" si="48"/>
        <v>0</v>
      </c>
    </row>
    <row r="89" spans="1:21" x14ac:dyDescent="0.2">
      <c r="A89" s="116" t="s">
        <v>201</v>
      </c>
      <c r="B89" s="117" t="s">
        <v>203</v>
      </c>
      <c r="C89" s="117" t="s">
        <v>132</v>
      </c>
      <c r="D89" s="117" t="s">
        <v>63</v>
      </c>
      <c r="E89" s="117" t="s">
        <v>68</v>
      </c>
      <c r="F89" s="117" t="s">
        <v>33</v>
      </c>
      <c r="G89" s="118" t="s">
        <v>373</v>
      </c>
      <c r="H89" s="119" t="s">
        <v>293</v>
      </c>
      <c r="I89" s="120">
        <v>0</v>
      </c>
      <c r="J89" s="120">
        <v>0</v>
      </c>
      <c r="K89" s="120">
        <v>0</v>
      </c>
      <c r="L89" s="120">
        <f t="shared" si="45"/>
        <v>0</v>
      </c>
      <c r="M89" s="120">
        <v>0</v>
      </c>
      <c r="N89" s="120">
        <v>0</v>
      </c>
      <c r="O89" s="120">
        <f t="shared" si="46"/>
        <v>0</v>
      </c>
      <c r="P89" s="120">
        <v>0</v>
      </c>
      <c r="Q89" s="120">
        <v>0</v>
      </c>
      <c r="R89" s="120">
        <f t="shared" si="47"/>
        <v>0</v>
      </c>
      <c r="S89" s="120">
        <v>0</v>
      </c>
      <c r="T89" s="120">
        <v>0</v>
      </c>
      <c r="U89" s="120">
        <f t="shared" si="48"/>
        <v>0</v>
      </c>
    </row>
    <row r="90" spans="1:21" x14ac:dyDescent="0.2">
      <c r="A90" s="116" t="s">
        <v>201</v>
      </c>
      <c r="B90" s="117" t="s">
        <v>203</v>
      </c>
      <c r="C90" s="117" t="s">
        <v>132</v>
      </c>
      <c r="D90" s="117" t="s">
        <v>63</v>
      </c>
      <c r="E90" s="117" t="s">
        <v>73</v>
      </c>
      <c r="F90" s="117" t="s">
        <v>33</v>
      </c>
      <c r="G90" s="118" t="s">
        <v>374</v>
      </c>
      <c r="H90" s="119" t="s">
        <v>295</v>
      </c>
      <c r="I90" s="120">
        <v>0</v>
      </c>
      <c r="J90" s="120">
        <v>0</v>
      </c>
      <c r="K90" s="120">
        <v>0</v>
      </c>
      <c r="L90" s="120">
        <f t="shared" si="45"/>
        <v>0</v>
      </c>
      <c r="M90" s="120">
        <v>0</v>
      </c>
      <c r="N90" s="120">
        <v>0</v>
      </c>
      <c r="O90" s="120">
        <f t="shared" si="46"/>
        <v>0</v>
      </c>
      <c r="P90" s="120">
        <v>0</v>
      </c>
      <c r="Q90" s="120">
        <v>0</v>
      </c>
      <c r="R90" s="120">
        <f t="shared" si="47"/>
        <v>0</v>
      </c>
      <c r="S90" s="120">
        <v>0</v>
      </c>
      <c r="T90" s="120">
        <v>0</v>
      </c>
      <c r="U90" s="120">
        <f t="shared" si="48"/>
        <v>0</v>
      </c>
    </row>
    <row r="91" spans="1:21" x14ac:dyDescent="0.2">
      <c r="A91" s="116" t="s">
        <v>201</v>
      </c>
      <c r="B91" s="117" t="s">
        <v>203</v>
      </c>
      <c r="C91" s="117" t="s">
        <v>132</v>
      </c>
      <c r="D91" s="117" t="s">
        <v>63</v>
      </c>
      <c r="E91" s="117" t="s">
        <v>86</v>
      </c>
      <c r="F91" s="117" t="s">
        <v>33</v>
      </c>
      <c r="G91" s="118" t="s">
        <v>375</v>
      </c>
      <c r="H91" s="119" t="s">
        <v>297</v>
      </c>
      <c r="I91" s="120">
        <v>0</v>
      </c>
      <c r="J91" s="120">
        <v>0</v>
      </c>
      <c r="K91" s="120">
        <v>0</v>
      </c>
      <c r="L91" s="120">
        <f t="shared" si="45"/>
        <v>0</v>
      </c>
      <c r="M91" s="120">
        <v>0</v>
      </c>
      <c r="N91" s="120">
        <v>0</v>
      </c>
      <c r="O91" s="120">
        <f t="shared" si="46"/>
        <v>0</v>
      </c>
      <c r="P91" s="120">
        <v>0</v>
      </c>
      <c r="Q91" s="120">
        <v>0</v>
      </c>
      <c r="R91" s="120">
        <f t="shared" si="47"/>
        <v>0</v>
      </c>
      <c r="S91" s="120">
        <v>0</v>
      </c>
      <c r="T91" s="120">
        <v>0</v>
      </c>
      <c r="U91" s="120">
        <f t="shared" si="48"/>
        <v>0</v>
      </c>
    </row>
    <row r="92" spans="1:21" x14ac:dyDescent="0.2">
      <c r="A92" s="111" t="s">
        <v>201</v>
      </c>
      <c r="B92" s="112" t="s">
        <v>203</v>
      </c>
      <c r="C92" s="112" t="s">
        <v>132</v>
      </c>
      <c r="D92" s="112" t="s">
        <v>68</v>
      </c>
      <c r="E92" s="112" t="s">
        <v>33</v>
      </c>
      <c r="F92" s="112" t="s">
        <v>33</v>
      </c>
      <c r="G92" s="113" t="s">
        <v>376</v>
      </c>
      <c r="H92" s="114" t="s">
        <v>299</v>
      </c>
      <c r="I92" s="115">
        <f t="shared" ref="I92:U92" si="49">SUM(I93:I96)</f>
        <v>0</v>
      </c>
      <c r="J92" s="115">
        <f t="shared" si="49"/>
        <v>0</v>
      </c>
      <c r="K92" s="115">
        <f t="shared" si="49"/>
        <v>0</v>
      </c>
      <c r="L92" s="115">
        <f t="shared" si="49"/>
        <v>0</v>
      </c>
      <c r="M92" s="115">
        <f t="shared" si="49"/>
        <v>0</v>
      </c>
      <c r="N92" s="115">
        <f t="shared" si="49"/>
        <v>0</v>
      </c>
      <c r="O92" s="115">
        <f t="shared" si="49"/>
        <v>0</v>
      </c>
      <c r="P92" s="115">
        <f t="shared" si="49"/>
        <v>0</v>
      </c>
      <c r="Q92" s="115">
        <f t="shared" si="49"/>
        <v>0</v>
      </c>
      <c r="R92" s="115">
        <f t="shared" si="49"/>
        <v>0</v>
      </c>
      <c r="S92" s="115">
        <f t="shared" si="49"/>
        <v>0</v>
      </c>
      <c r="T92" s="115">
        <f t="shared" si="49"/>
        <v>0</v>
      </c>
      <c r="U92" s="115">
        <f t="shared" si="49"/>
        <v>0</v>
      </c>
    </row>
    <row r="93" spans="1:21" x14ac:dyDescent="0.2">
      <c r="A93" s="116" t="s">
        <v>201</v>
      </c>
      <c r="B93" s="117" t="s">
        <v>203</v>
      </c>
      <c r="C93" s="117" t="s">
        <v>132</v>
      </c>
      <c r="D93" s="117" t="s">
        <v>68</v>
      </c>
      <c r="E93" s="117" t="s">
        <v>45</v>
      </c>
      <c r="F93" s="117" t="s">
        <v>33</v>
      </c>
      <c r="G93" s="118" t="s">
        <v>377</v>
      </c>
      <c r="H93" s="119" t="s">
        <v>301</v>
      </c>
      <c r="I93" s="120">
        <v>0</v>
      </c>
      <c r="J93" s="120">
        <v>0</v>
      </c>
      <c r="K93" s="120">
        <v>0</v>
      </c>
      <c r="L93" s="120">
        <f t="shared" ref="L93:L96" si="50">+I93+J93-K93</f>
        <v>0</v>
      </c>
      <c r="M93" s="120">
        <v>0</v>
      </c>
      <c r="N93" s="120">
        <v>0</v>
      </c>
      <c r="O93" s="120">
        <f t="shared" ref="O93:O96" si="51">+L93+M93-N93</f>
        <v>0</v>
      </c>
      <c r="P93" s="120">
        <v>0</v>
      </c>
      <c r="Q93" s="120">
        <v>0</v>
      </c>
      <c r="R93" s="120">
        <f t="shared" ref="R93:R96" si="52">+O93+P93-Q93</f>
        <v>0</v>
      </c>
      <c r="S93" s="120">
        <v>0</v>
      </c>
      <c r="T93" s="120">
        <v>0</v>
      </c>
      <c r="U93" s="120">
        <f t="shared" ref="U93:U96" si="53">+R93+S93-T93</f>
        <v>0</v>
      </c>
    </row>
    <row r="94" spans="1:21" x14ac:dyDescent="0.2">
      <c r="A94" s="116" t="s">
        <v>201</v>
      </c>
      <c r="B94" s="117" t="s">
        <v>203</v>
      </c>
      <c r="C94" s="117" t="s">
        <v>132</v>
      </c>
      <c r="D94" s="117" t="s">
        <v>68</v>
      </c>
      <c r="E94" s="117" t="s">
        <v>51</v>
      </c>
      <c r="F94" s="117" t="s">
        <v>33</v>
      </c>
      <c r="G94" s="118" t="s">
        <v>378</v>
      </c>
      <c r="H94" s="119" t="s">
        <v>379</v>
      </c>
      <c r="I94" s="120">
        <v>0</v>
      </c>
      <c r="J94" s="120">
        <v>0</v>
      </c>
      <c r="K94" s="120">
        <v>0</v>
      </c>
      <c r="L94" s="120">
        <f t="shared" si="50"/>
        <v>0</v>
      </c>
      <c r="M94" s="120">
        <v>0</v>
      </c>
      <c r="N94" s="120">
        <v>0</v>
      </c>
      <c r="O94" s="120">
        <f t="shared" si="51"/>
        <v>0</v>
      </c>
      <c r="P94" s="120">
        <v>0</v>
      </c>
      <c r="Q94" s="120">
        <v>0</v>
      </c>
      <c r="R94" s="120">
        <f t="shared" si="52"/>
        <v>0</v>
      </c>
      <c r="S94" s="120">
        <v>0</v>
      </c>
      <c r="T94" s="120">
        <v>0</v>
      </c>
      <c r="U94" s="120">
        <f t="shared" si="53"/>
        <v>0</v>
      </c>
    </row>
    <row r="95" spans="1:21" x14ac:dyDescent="0.2">
      <c r="A95" s="116" t="s">
        <v>201</v>
      </c>
      <c r="B95" s="117" t="s">
        <v>203</v>
      </c>
      <c r="C95" s="117" t="s">
        <v>132</v>
      </c>
      <c r="D95" s="117" t="s">
        <v>68</v>
      </c>
      <c r="E95" s="117" t="s">
        <v>54</v>
      </c>
      <c r="F95" s="117" t="s">
        <v>33</v>
      </c>
      <c r="G95" s="118" t="s">
        <v>380</v>
      </c>
      <c r="H95" s="119" t="s">
        <v>305</v>
      </c>
      <c r="I95" s="120">
        <v>0</v>
      </c>
      <c r="J95" s="120">
        <v>0</v>
      </c>
      <c r="K95" s="120">
        <v>0</v>
      </c>
      <c r="L95" s="120">
        <f t="shared" si="50"/>
        <v>0</v>
      </c>
      <c r="M95" s="120">
        <v>0</v>
      </c>
      <c r="N95" s="120">
        <v>0</v>
      </c>
      <c r="O95" s="120">
        <f t="shared" si="51"/>
        <v>0</v>
      </c>
      <c r="P95" s="120">
        <v>0</v>
      </c>
      <c r="Q95" s="120">
        <v>0</v>
      </c>
      <c r="R95" s="120">
        <f t="shared" si="52"/>
        <v>0</v>
      </c>
      <c r="S95" s="120">
        <v>0</v>
      </c>
      <c r="T95" s="120">
        <v>0</v>
      </c>
      <c r="U95" s="120">
        <f t="shared" si="53"/>
        <v>0</v>
      </c>
    </row>
    <row r="96" spans="1:21" x14ac:dyDescent="0.2">
      <c r="A96" s="116" t="s">
        <v>201</v>
      </c>
      <c r="B96" s="117" t="s">
        <v>203</v>
      </c>
      <c r="C96" s="117" t="s">
        <v>132</v>
      </c>
      <c r="D96" s="117" t="s">
        <v>68</v>
      </c>
      <c r="E96" s="117" t="s">
        <v>63</v>
      </c>
      <c r="F96" s="117" t="s">
        <v>33</v>
      </c>
      <c r="G96" s="118" t="s">
        <v>381</v>
      </c>
      <c r="H96" s="119" t="s">
        <v>307</v>
      </c>
      <c r="I96" s="120">
        <v>0</v>
      </c>
      <c r="J96" s="120">
        <v>0</v>
      </c>
      <c r="K96" s="120">
        <v>0</v>
      </c>
      <c r="L96" s="120">
        <f t="shared" si="50"/>
        <v>0</v>
      </c>
      <c r="M96" s="120">
        <v>0</v>
      </c>
      <c r="N96" s="120">
        <v>0</v>
      </c>
      <c r="O96" s="120">
        <f t="shared" si="51"/>
        <v>0</v>
      </c>
      <c r="P96" s="120">
        <v>0</v>
      </c>
      <c r="Q96" s="120">
        <v>0</v>
      </c>
      <c r="R96" s="120">
        <f t="shared" si="52"/>
        <v>0</v>
      </c>
      <c r="S96" s="120">
        <v>0</v>
      </c>
      <c r="T96" s="120">
        <v>0</v>
      </c>
      <c r="U96" s="120">
        <f t="shared" si="53"/>
        <v>0</v>
      </c>
    </row>
    <row r="97" spans="1:21" s="79" customFormat="1" x14ac:dyDescent="0.2">
      <c r="A97" s="106" t="s">
        <v>201</v>
      </c>
      <c r="B97" s="107" t="s">
        <v>203</v>
      </c>
      <c r="C97" s="107" t="s">
        <v>36</v>
      </c>
      <c r="D97" s="107" t="s">
        <v>33</v>
      </c>
      <c r="E97" s="107" t="s">
        <v>33</v>
      </c>
      <c r="F97" s="107" t="s">
        <v>33</v>
      </c>
      <c r="G97" s="108" t="s">
        <v>382</v>
      </c>
      <c r="H97" s="109" t="s">
        <v>383</v>
      </c>
      <c r="I97" s="110">
        <f t="shared" ref="I97:U97" si="54">+I98+I100+I101+I102+I107+I109+I110+I111</f>
        <v>25000</v>
      </c>
      <c r="J97" s="110">
        <f t="shared" si="54"/>
        <v>40500</v>
      </c>
      <c r="K97" s="110">
        <f t="shared" si="54"/>
        <v>0</v>
      </c>
      <c r="L97" s="110">
        <f t="shared" si="54"/>
        <v>65500</v>
      </c>
      <c r="M97" s="110">
        <f t="shared" si="54"/>
        <v>0</v>
      </c>
      <c r="N97" s="110">
        <f t="shared" si="54"/>
        <v>30000</v>
      </c>
      <c r="O97" s="110">
        <f t="shared" si="54"/>
        <v>35500</v>
      </c>
      <c r="P97" s="110">
        <f t="shared" si="54"/>
        <v>0</v>
      </c>
      <c r="Q97" s="110">
        <f t="shared" si="54"/>
        <v>1176</v>
      </c>
      <c r="R97" s="110">
        <f t="shared" si="54"/>
        <v>34324</v>
      </c>
      <c r="S97" s="110">
        <f t="shared" si="54"/>
        <v>0</v>
      </c>
      <c r="T97" s="110">
        <f t="shared" si="54"/>
        <v>0</v>
      </c>
      <c r="U97" s="110">
        <f t="shared" si="54"/>
        <v>34324</v>
      </c>
    </row>
    <row r="98" spans="1:21" x14ac:dyDescent="0.2">
      <c r="A98" s="111" t="s">
        <v>201</v>
      </c>
      <c r="B98" s="112" t="s">
        <v>203</v>
      </c>
      <c r="C98" s="112" t="s">
        <v>36</v>
      </c>
      <c r="D98" s="112" t="s">
        <v>45</v>
      </c>
      <c r="E98" s="112" t="s">
        <v>33</v>
      </c>
      <c r="F98" s="112" t="s">
        <v>33</v>
      </c>
      <c r="G98" s="113" t="s">
        <v>384</v>
      </c>
      <c r="H98" s="114" t="s">
        <v>385</v>
      </c>
      <c r="I98" s="115">
        <f t="shared" ref="I98:U98" si="55">+I99</f>
        <v>25000</v>
      </c>
      <c r="J98" s="115">
        <f t="shared" si="55"/>
        <v>40500</v>
      </c>
      <c r="K98" s="115">
        <f t="shared" si="55"/>
        <v>0</v>
      </c>
      <c r="L98" s="115">
        <f t="shared" si="55"/>
        <v>65500</v>
      </c>
      <c r="M98" s="115">
        <f t="shared" si="55"/>
        <v>0</v>
      </c>
      <c r="N98" s="115">
        <f t="shared" si="55"/>
        <v>30000</v>
      </c>
      <c r="O98" s="115">
        <f t="shared" si="55"/>
        <v>35500</v>
      </c>
      <c r="P98" s="115">
        <f t="shared" si="55"/>
        <v>0</v>
      </c>
      <c r="Q98" s="115">
        <f t="shared" si="55"/>
        <v>1176</v>
      </c>
      <c r="R98" s="115">
        <f t="shared" si="55"/>
        <v>34324</v>
      </c>
      <c r="S98" s="115">
        <f t="shared" si="55"/>
        <v>0</v>
      </c>
      <c r="T98" s="115">
        <f t="shared" si="55"/>
        <v>0</v>
      </c>
      <c r="U98" s="115">
        <f t="shared" si="55"/>
        <v>34324</v>
      </c>
    </row>
    <row r="99" spans="1:21" x14ac:dyDescent="0.2">
      <c r="A99" s="116" t="s">
        <v>201</v>
      </c>
      <c r="B99" s="117" t="s">
        <v>203</v>
      </c>
      <c r="C99" s="117" t="s">
        <v>36</v>
      </c>
      <c r="D99" s="117" t="s">
        <v>45</v>
      </c>
      <c r="E99" s="117" t="s">
        <v>45</v>
      </c>
      <c r="F99" s="117" t="s">
        <v>33</v>
      </c>
      <c r="G99" s="118" t="s">
        <v>386</v>
      </c>
      <c r="H99" s="119" t="s">
        <v>385</v>
      </c>
      <c r="I99" s="120">
        <v>25000</v>
      </c>
      <c r="J99" s="120">
        <v>40500</v>
      </c>
      <c r="K99" s="120">
        <v>0</v>
      </c>
      <c r="L99" s="121">
        <f>+I99+J99-K99</f>
        <v>65500</v>
      </c>
      <c r="M99" s="120">
        <v>0</v>
      </c>
      <c r="N99" s="120">
        <v>30000</v>
      </c>
      <c r="O99" s="120">
        <f>+L99+M99-N99</f>
        <v>35500</v>
      </c>
      <c r="P99" s="122"/>
      <c r="Q99" s="120">
        <v>1176</v>
      </c>
      <c r="R99" s="120">
        <f>+O99+P99-Q99</f>
        <v>34324</v>
      </c>
      <c r="S99" s="120">
        <v>0</v>
      </c>
      <c r="T99" s="120">
        <v>0</v>
      </c>
      <c r="U99" s="120">
        <f>+R99+S99-T99</f>
        <v>34324</v>
      </c>
    </row>
    <row r="100" spans="1:21" x14ac:dyDescent="0.2">
      <c r="A100" s="111" t="s">
        <v>201</v>
      </c>
      <c r="B100" s="112" t="s">
        <v>203</v>
      </c>
      <c r="C100" s="112" t="s">
        <v>36</v>
      </c>
      <c r="D100" s="112" t="s">
        <v>51</v>
      </c>
      <c r="E100" s="112" t="s">
        <v>33</v>
      </c>
      <c r="F100" s="112" t="s">
        <v>33</v>
      </c>
      <c r="G100" s="113" t="s">
        <v>387</v>
      </c>
      <c r="H100" s="114" t="s">
        <v>388</v>
      </c>
      <c r="I100" s="115">
        <v>0</v>
      </c>
      <c r="J100" s="115">
        <v>0</v>
      </c>
      <c r="K100" s="115">
        <v>0</v>
      </c>
      <c r="L100" s="115">
        <v>0</v>
      </c>
      <c r="M100" s="115">
        <v>0</v>
      </c>
      <c r="N100" s="115">
        <v>0</v>
      </c>
      <c r="O100" s="115">
        <v>0</v>
      </c>
      <c r="P100" s="115">
        <v>0</v>
      </c>
      <c r="Q100" s="115">
        <v>0</v>
      </c>
      <c r="R100" s="115">
        <v>0</v>
      </c>
      <c r="S100" s="115">
        <v>0</v>
      </c>
      <c r="T100" s="115">
        <v>0</v>
      </c>
      <c r="U100" s="115">
        <v>0</v>
      </c>
    </row>
    <row r="101" spans="1:21" x14ac:dyDescent="0.2">
      <c r="A101" s="111" t="s">
        <v>201</v>
      </c>
      <c r="B101" s="112" t="s">
        <v>203</v>
      </c>
      <c r="C101" s="112" t="s">
        <v>36</v>
      </c>
      <c r="D101" s="112" t="s">
        <v>54</v>
      </c>
      <c r="E101" s="112" t="s">
        <v>33</v>
      </c>
      <c r="F101" s="112" t="s">
        <v>33</v>
      </c>
      <c r="G101" s="113" t="s">
        <v>389</v>
      </c>
      <c r="H101" s="114" t="s">
        <v>390</v>
      </c>
      <c r="I101" s="115">
        <v>0</v>
      </c>
      <c r="J101" s="115">
        <v>0</v>
      </c>
      <c r="K101" s="115">
        <v>0</v>
      </c>
      <c r="L101" s="115">
        <v>0</v>
      </c>
      <c r="M101" s="115">
        <v>0</v>
      </c>
      <c r="N101" s="115">
        <v>0</v>
      </c>
      <c r="O101" s="115">
        <v>0</v>
      </c>
      <c r="P101" s="115">
        <v>0</v>
      </c>
      <c r="Q101" s="115">
        <v>0</v>
      </c>
      <c r="R101" s="115">
        <v>0</v>
      </c>
      <c r="S101" s="115">
        <v>0</v>
      </c>
      <c r="T101" s="115">
        <v>0</v>
      </c>
      <c r="U101" s="115">
        <v>0</v>
      </c>
    </row>
    <row r="102" spans="1:21" x14ac:dyDescent="0.2">
      <c r="A102" s="111" t="s">
        <v>201</v>
      </c>
      <c r="B102" s="112" t="s">
        <v>203</v>
      </c>
      <c r="C102" s="112" t="s">
        <v>36</v>
      </c>
      <c r="D102" s="112" t="s">
        <v>63</v>
      </c>
      <c r="E102" s="112" t="s">
        <v>33</v>
      </c>
      <c r="F102" s="112" t="s">
        <v>33</v>
      </c>
      <c r="G102" s="113" t="s">
        <v>391</v>
      </c>
      <c r="H102" s="114" t="s">
        <v>392</v>
      </c>
      <c r="I102" s="115">
        <f t="shared" ref="I102:U102" si="56">SUM(I103:I106)</f>
        <v>0</v>
      </c>
      <c r="J102" s="115">
        <f t="shared" si="56"/>
        <v>0</v>
      </c>
      <c r="K102" s="115">
        <f t="shared" si="56"/>
        <v>0</v>
      </c>
      <c r="L102" s="115">
        <f t="shared" si="56"/>
        <v>0</v>
      </c>
      <c r="M102" s="115">
        <f t="shared" si="56"/>
        <v>0</v>
      </c>
      <c r="N102" s="115">
        <f t="shared" si="56"/>
        <v>0</v>
      </c>
      <c r="O102" s="115">
        <f t="shared" si="56"/>
        <v>0</v>
      </c>
      <c r="P102" s="115">
        <f t="shared" si="56"/>
        <v>0</v>
      </c>
      <c r="Q102" s="115">
        <f t="shared" si="56"/>
        <v>0</v>
      </c>
      <c r="R102" s="115">
        <f t="shared" si="56"/>
        <v>0</v>
      </c>
      <c r="S102" s="115">
        <f t="shared" si="56"/>
        <v>0</v>
      </c>
      <c r="T102" s="115">
        <f t="shared" si="56"/>
        <v>0</v>
      </c>
      <c r="U102" s="115">
        <f t="shared" si="56"/>
        <v>0</v>
      </c>
    </row>
    <row r="103" spans="1:21" ht="15.6" customHeight="1" x14ac:dyDescent="0.2">
      <c r="A103" s="116" t="s">
        <v>201</v>
      </c>
      <c r="B103" s="117" t="s">
        <v>203</v>
      </c>
      <c r="C103" s="117" t="s">
        <v>36</v>
      </c>
      <c r="D103" s="117" t="s">
        <v>63</v>
      </c>
      <c r="E103" s="117" t="s">
        <v>45</v>
      </c>
      <c r="F103" s="117" t="s">
        <v>33</v>
      </c>
      <c r="G103" s="118" t="s">
        <v>393</v>
      </c>
      <c r="H103" s="119" t="s">
        <v>394</v>
      </c>
      <c r="I103" s="120">
        <v>0</v>
      </c>
      <c r="J103" s="120">
        <v>0</v>
      </c>
      <c r="K103" s="120">
        <v>0</v>
      </c>
      <c r="L103" s="120">
        <f t="shared" ref="L103:L106" si="57">+I103+J103-K103</f>
        <v>0</v>
      </c>
      <c r="M103" s="120">
        <v>0</v>
      </c>
      <c r="N103" s="120">
        <v>0</v>
      </c>
      <c r="O103" s="120">
        <f t="shared" ref="O103:O106" si="58">+L103+M103-N103</f>
        <v>0</v>
      </c>
      <c r="P103" s="120">
        <v>0</v>
      </c>
      <c r="Q103" s="120">
        <v>0</v>
      </c>
      <c r="R103" s="120">
        <f t="shared" ref="R103:R106" si="59">+O103+P103-Q103</f>
        <v>0</v>
      </c>
      <c r="S103" s="120">
        <v>0</v>
      </c>
      <c r="T103" s="120">
        <v>0</v>
      </c>
      <c r="U103" s="120">
        <f t="shared" ref="U103:U106" si="60">+R103+S103-T103</f>
        <v>0</v>
      </c>
    </row>
    <row r="104" spans="1:21" x14ac:dyDescent="0.2">
      <c r="A104" s="116" t="s">
        <v>201</v>
      </c>
      <c r="B104" s="117" t="s">
        <v>203</v>
      </c>
      <c r="C104" s="117" t="s">
        <v>36</v>
      </c>
      <c r="D104" s="117" t="s">
        <v>63</v>
      </c>
      <c r="E104" s="117" t="s">
        <v>51</v>
      </c>
      <c r="F104" s="117" t="s">
        <v>33</v>
      </c>
      <c r="G104" s="118" t="s">
        <v>395</v>
      </c>
      <c r="H104" s="119" t="s">
        <v>396</v>
      </c>
      <c r="I104" s="120">
        <v>0</v>
      </c>
      <c r="J104" s="120">
        <v>0</v>
      </c>
      <c r="K104" s="120">
        <v>0</v>
      </c>
      <c r="L104" s="120">
        <f t="shared" si="57"/>
        <v>0</v>
      </c>
      <c r="M104" s="120">
        <v>0</v>
      </c>
      <c r="N104" s="120">
        <v>0</v>
      </c>
      <c r="O104" s="120">
        <f t="shared" si="58"/>
        <v>0</v>
      </c>
      <c r="P104" s="120">
        <v>0</v>
      </c>
      <c r="Q104" s="120">
        <v>0</v>
      </c>
      <c r="R104" s="120">
        <f t="shared" si="59"/>
        <v>0</v>
      </c>
      <c r="S104" s="120">
        <v>0</v>
      </c>
      <c r="T104" s="120">
        <v>0</v>
      </c>
      <c r="U104" s="120">
        <f t="shared" si="60"/>
        <v>0</v>
      </c>
    </row>
    <row r="105" spans="1:21" x14ac:dyDescent="0.2">
      <c r="A105" s="116" t="s">
        <v>201</v>
      </c>
      <c r="B105" s="117" t="s">
        <v>203</v>
      </c>
      <c r="C105" s="117" t="s">
        <v>36</v>
      </c>
      <c r="D105" s="117" t="s">
        <v>63</v>
      </c>
      <c r="E105" s="117" t="s">
        <v>54</v>
      </c>
      <c r="F105" s="117" t="s">
        <v>33</v>
      </c>
      <c r="G105" s="118" t="s">
        <v>397</v>
      </c>
      <c r="H105" s="119" t="s">
        <v>398</v>
      </c>
      <c r="I105" s="120">
        <v>0</v>
      </c>
      <c r="J105" s="120">
        <v>0</v>
      </c>
      <c r="K105" s="120">
        <v>0</v>
      </c>
      <c r="L105" s="120">
        <f t="shared" si="57"/>
        <v>0</v>
      </c>
      <c r="M105" s="120">
        <v>0</v>
      </c>
      <c r="N105" s="120">
        <v>0</v>
      </c>
      <c r="O105" s="120">
        <f t="shared" si="58"/>
        <v>0</v>
      </c>
      <c r="P105" s="120">
        <v>0</v>
      </c>
      <c r="Q105" s="120">
        <v>0</v>
      </c>
      <c r="R105" s="120">
        <f t="shared" si="59"/>
        <v>0</v>
      </c>
      <c r="S105" s="120">
        <v>0</v>
      </c>
      <c r="T105" s="120">
        <v>0</v>
      </c>
      <c r="U105" s="120">
        <f t="shared" si="60"/>
        <v>0</v>
      </c>
    </row>
    <row r="106" spans="1:21" x14ac:dyDescent="0.2">
      <c r="A106" s="116" t="s">
        <v>201</v>
      </c>
      <c r="B106" s="117" t="s">
        <v>203</v>
      </c>
      <c r="C106" s="117" t="s">
        <v>36</v>
      </c>
      <c r="D106" s="117" t="s">
        <v>63</v>
      </c>
      <c r="E106" s="117" t="s">
        <v>63</v>
      </c>
      <c r="F106" s="117" t="s">
        <v>33</v>
      </c>
      <c r="G106" s="118" t="s">
        <v>399</v>
      </c>
      <c r="H106" s="119" t="s">
        <v>400</v>
      </c>
      <c r="I106" s="120">
        <v>0</v>
      </c>
      <c r="J106" s="120">
        <v>0</v>
      </c>
      <c r="K106" s="120">
        <v>0</v>
      </c>
      <c r="L106" s="120">
        <f t="shared" si="57"/>
        <v>0</v>
      </c>
      <c r="M106" s="120">
        <v>0</v>
      </c>
      <c r="N106" s="120">
        <v>0</v>
      </c>
      <c r="O106" s="120">
        <f t="shared" si="58"/>
        <v>0</v>
      </c>
      <c r="P106" s="120">
        <v>0</v>
      </c>
      <c r="Q106" s="120">
        <v>0</v>
      </c>
      <c r="R106" s="120">
        <f t="shared" si="59"/>
        <v>0</v>
      </c>
      <c r="S106" s="120">
        <v>0</v>
      </c>
      <c r="T106" s="120">
        <v>0</v>
      </c>
      <c r="U106" s="120">
        <f t="shared" si="60"/>
        <v>0</v>
      </c>
    </row>
    <row r="107" spans="1:21" x14ac:dyDescent="0.2">
      <c r="A107" s="111" t="s">
        <v>201</v>
      </c>
      <c r="B107" s="112" t="s">
        <v>203</v>
      </c>
      <c r="C107" s="112" t="s">
        <v>36</v>
      </c>
      <c r="D107" s="112" t="s">
        <v>68</v>
      </c>
      <c r="E107" s="112" t="s">
        <v>33</v>
      </c>
      <c r="F107" s="112" t="s">
        <v>33</v>
      </c>
      <c r="G107" s="113" t="s">
        <v>401</v>
      </c>
      <c r="H107" s="114" t="s">
        <v>402</v>
      </c>
      <c r="I107" s="115">
        <f>+I108</f>
        <v>0</v>
      </c>
      <c r="J107" s="115">
        <f t="shared" ref="J107:U107" si="61">+J108</f>
        <v>0</v>
      </c>
      <c r="K107" s="115">
        <f t="shared" si="61"/>
        <v>0</v>
      </c>
      <c r="L107" s="115">
        <f t="shared" si="61"/>
        <v>0</v>
      </c>
      <c r="M107" s="115">
        <f t="shared" si="61"/>
        <v>0</v>
      </c>
      <c r="N107" s="115">
        <f t="shared" si="61"/>
        <v>0</v>
      </c>
      <c r="O107" s="115">
        <f t="shared" si="61"/>
        <v>0</v>
      </c>
      <c r="P107" s="115">
        <f t="shared" si="61"/>
        <v>0</v>
      </c>
      <c r="Q107" s="115">
        <f t="shared" si="61"/>
        <v>0</v>
      </c>
      <c r="R107" s="115">
        <f t="shared" si="61"/>
        <v>0</v>
      </c>
      <c r="S107" s="115">
        <f t="shared" si="61"/>
        <v>0</v>
      </c>
      <c r="T107" s="115">
        <f t="shared" si="61"/>
        <v>0</v>
      </c>
      <c r="U107" s="115">
        <f t="shared" si="61"/>
        <v>0</v>
      </c>
    </row>
    <row r="108" spans="1:21" x14ac:dyDescent="0.2">
      <c r="A108" s="111"/>
      <c r="B108" s="112"/>
      <c r="C108" s="112"/>
      <c r="D108" s="112"/>
      <c r="E108" s="112"/>
      <c r="F108" s="112"/>
      <c r="G108" s="118" t="s">
        <v>403</v>
      </c>
      <c r="H108" s="119" t="s">
        <v>402</v>
      </c>
      <c r="I108" s="120">
        <v>0</v>
      </c>
      <c r="J108" s="120">
        <v>0</v>
      </c>
      <c r="K108" s="120">
        <v>0</v>
      </c>
      <c r="L108" s="120">
        <f t="shared" ref="L108" si="62">+I108+J108-K108</f>
        <v>0</v>
      </c>
      <c r="M108" s="120">
        <v>0</v>
      </c>
      <c r="N108" s="120">
        <v>0</v>
      </c>
      <c r="O108" s="120">
        <f t="shared" ref="O108" si="63">+L108+M108-N108</f>
        <v>0</v>
      </c>
      <c r="P108" s="120">
        <v>0</v>
      </c>
      <c r="Q108" s="120">
        <v>0</v>
      </c>
      <c r="R108" s="120">
        <f t="shared" ref="R108" si="64">+O108+P108-Q108</f>
        <v>0</v>
      </c>
      <c r="S108" s="120">
        <v>0</v>
      </c>
      <c r="T108" s="120">
        <v>0</v>
      </c>
      <c r="U108" s="120">
        <f t="shared" ref="U108" si="65">+R108+S108-T108</f>
        <v>0</v>
      </c>
    </row>
    <row r="109" spans="1:21" x14ac:dyDescent="0.2">
      <c r="A109" s="111" t="s">
        <v>201</v>
      </c>
      <c r="B109" s="112" t="s">
        <v>203</v>
      </c>
      <c r="C109" s="112" t="s">
        <v>36</v>
      </c>
      <c r="D109" s="112" t="s">
        <v>73</v>
      </c>
      <c r="E109" s="112" t="s">
        <v>33</v>
      </c>
      <c r="F109" s="112" t="s">
        <v>33</v>
      </c>
      <c r="G109" s="113" t="s">
        <v>404</v>
      </c>
      <c r="H109" s="114" t="s">
        <v>405</v>
      </c>
      <c r="I109" s="115">
        <v>0</v>
      </c>
      <c r="J109" s="115">
        <v>0</v>
      </c>
      <c r="K109" s="115">
        <v>0</v>
      </c>
      <c r="L109" s="115">
        <v>0</v>
      </c>
      <c r="M109" s="115">
        <v>0</v>
      </c>
      <c r="N109" s="115">
        <v>0</v>
      </c>
      <c r="O109" s="115">
        <v>0</v>
      </c>
      <c r="P109" s="115">
        <v>0</v>
      </c>
      <c r="Q109" s="115">
        <v>0</v>
      </c>
      <c r="R109" s="115">
        <v>0</v>
      </c>
      <c r="S109" s="115">
        <v>0</v>
      </c>
      <c r="T109" s="115">
        <v>0</v>
      </c>
      <c r="U109" s="115">
        <v>0</v>
      </c>
    </row>
    <row r="110" spans="1:21" x14ac:dyDescent="0.2">
      <c r="A110" s="111" t="s">
        <v>201</v>
      </c>
      <c r="B110" s="112" t="s">
        <v>203</v>
      </c>
      <c r="C110" s="112" t="s">
        <v>36</v>
      </c>
      <c r="D110" s="112" t="s">
        <v>86</v>
      </c>
      <c r="E110" s="112" t="s">
        <v>33</v>
      </c>
      <c r="F110" s="112" t="s">
        <v>33</v>
      </c>
      <c r="G110" s="113" t="s">
        <v>406</v>
      </c>
      <c r="H110" s="114" t="s">
        <v>407</v>
      </c>
      <c r="I110" s="115">
        <v>0</v>
      </c>
      <c r="J110" s="115">
        <v>0</v>
      </c>
      <c r="K110" s="115">
        <v>0</v>
      </c>
      <c r="L110" s="115">
        <v>0</v>
      </c>
      <c r="M110" s="115">
        <v>0</v>
      </c>
      <c r="N110" s="115">
        <v>0</v>
      </c>
      <c r="O110" s="115">
        <v>0</v>
      </c>
      <c r="P110" s="115">
        <v>0</v>
      </c>
      <c r="Q110" s="115">
        <v>0</v>
      </c>
      <c r="R110" s="115">
        <v>0</v>
      </c>
      <c r="S110" s="115">
        <v>0</v>
      </c>
      <c r="T110" s="115">
        <v>0</v>
      </c>
      <c r="U110" s="115">
        <v>0</v>
      </c>
    </row>
    <row r="111" spans="1:21" x14ac:dyDescent="0.2">
      <c r="A111" s="111" t="s">
        <v>201</v>
      </c>
      <c r="B111" s="112" t="s">
        <v>203</v>
      </c>
      <c r="C111" s="112" t="s">
        <v>36</v>
      </c>
      <c r="D111" s="112" t="s">
        <v>105</v>
      </c>
      <c r="E111" s="112" t="s">
        <v>33</v>
      </c>
      <c r="F111" s="112" t="s">
        <v>33</v>
      </c>
      <c r="G111" s="113" t="s">
        <v>408</v>
      </c>
      <c r="H111" s="114" t="s">
        <v>409</v>
      </c>
      <c r="I111" s="115">
        <f t="shared" ref="I111:U111" si="66">SUM(I112:I113)</f>
        <v>0</v>
      </c>
      <c r="J111" s="115">
        <f t="shared" si="66"/>
        <v>0</v>
      </c>
      <c r="K111" s="115">
        <f t="shared" si="66"/>
        <v>0</v>
      </c>
      <c r="L111" s="115">
        <f t="shared" si="66"/>
        <v>0</v>
      </c>
      <c r="M111" s="115">
        <f t="shared" si="66"/>
        <v>0</v>
      </c>
      <c r="N111" s="115">
        <f t="shared" si="66"/>
        <v>0</v>
      </c>
      <c r="O111" s="115">
        <f t="shared" si="66"/>
        <v>0</v>
      </c>
      <c r="P111" s="115">
        <f t="shared" si="66"/>
        <v>0</v>
      </c>
      <c r="Q111" s="115">
        <f t="shared" si="66"/>
        <v>0</v>
      </c>
      <c r="R111" s="115">
        <f t="shared" si="66"/>
        <v>0</v>
      </c>
      <c r="S111" s="115">
        <f t="shared" si="66"/>
        <v>0</v>
      </c>
      <c r="T111" s="115">
        <f t="shared" si="66"/>
        <v>0</v>
      </c>
      <c r="U111" s="115">
        <f t="shared" si="66"/>
        <v>0</v>
      </c>
    </row>
    <row r="112" spans="1:21" x14ac:dyDescent="0.2">
      <c r="A112" s="116" t="s">
        <v>201</v>
      </c>
      <c r="B112" s="117" t="s">
        <v>203</v>
      </c>
      <c r="C112" s="117" t="s">
        <v>36</v>
      </c>
      <c r="D112" s="117" t="s">
        <v>105</v>
      </c>
      <c r="E112" s="117" t="s">
        <v>45</v>
      </c>
      <c r="F112" s="117" t="s">
        <v>33</v>
      </c>
      <c r="G112" s="118" t="s">
        <v>410</v>
      </c>
      <c r="H112" s="119" t="s">
        <v>411</v>
      </c>
      <c r="I112" s="120">
        <v>0</v>
      </c>
      <c r="J112" s="120">
        <v>0</v>
      </c>
      <c r="K112" s="120">
        <v>0</v>
      </c>
      <c r="L112" s="120">
        <f t="shared" ref="L112:L113" si="67">+I112+J112-K112</f>
        <v>0</v>
      </c>
      <c r="M112" s="120">
        <v>0</v>
      </c>
      <c r="N112" s="120">
        <v>0</v>
      </c>
      <c r="O112" s="120">
        <f t="shared" ref="O112:O113" si="68">+L112+M112-N112</f>
        <v>0</v>
      </c>
      <c r="P112" s="120">
        <v>0</v>
      </c>
      <c r="Q112" s="120">
        <v>0</v>
      </c>
      <c r="R112" s="120">
        <f t="shared" ref="R112:R113" si="69">+O112+P112-Q112</f>
        <v>0</v>
      </c>
      <c r="S112" s="120">
        <v>0</v>
      </c>
      <c r="T112" s="120">
        <v>0</v>
      </c>
      <c r="U112" s="120">
        <f t="shared" ref="U112:U113" si="70">+R112+S112-T112</f>
        <v>0</v>
      </c>
    </row>
    <row r="113" spans="1:21" x14ac:dyDescent="0.2">
      <c r="A113" s="116" t="s">
        <v>201</v>
      </c>
      <c r="B113" s="117" t="s">
        <v>203</v>
      </c>
      <c r="C113" s="117" t="s">
        <v>36</v>
      </c>
      <c r="D113" s="117" t="s">
        <v>105</v>
      </c>
      <c r="E113" s="117" t="s">
        <v>105</v>
      </c>
      <c r="F113" s="117" t="s">
        <v>33</v>
      </c>
      <c r="G113" s="118" t="s">
        <v>412</v>
      </c>
      <c r="H113" s="119" t="s">
        <v>409</v>
      </c>
      <c r="I113" s="120">
        <v>0</v>
      </c>
      <c r="J113" s="120">
        <v>0</v>
      </c>
      <c r="K113" s="120">
        <v>0</v>
      </c>
      <c r="L113" s="120">
        <f t="shared" si="67"/>
        <v>0</v>
      </c>
      <c r="M113" s="120">
        <v>0</v>
      </c>
      <c r="N113" s="120">
        <v>0</v>
      </c>
      <c r="O113" s="120">
        <f t="shared" si="68"/>
        <v>0</v>
      </c>
      <c r="P113" s="120">
        <v>0</v>
      </c>
      <c r="Q113" s="120">
        <v>0</v>
      </c>
      <c r="R113" s="120">
        <f t="shared" si="69"/>
        <v>0</v>
      </c>
      <c r="S113" s="120">
        <v>0</v>
      </c>
      <c r="T113" s="120">
        <v>0</v>
      </c>
      <c r="U113" s="120">
        <f t="shared" si="70"/>
        <v>0</v>
      </c>
    </row>
    <row r="114" spans="1:21" x14ac:dyDescent="0.2">
      <c r="A114" s="106" t="s">
        <v>201</v>
      </c>
      <c r="B114" s="107" t="s">
        <v>203</v>
      </c>
      <c r="C114" s="107" t="s">
        <v>413</v>
      </c>
      <c r="D114" s="107" t="s">
        <v>33</v>
      </c>
      <c r="E114" s="107" t="s">
        <v>33</v>
      </c>
      <c r="F114" s="107" t="s">
        <v>33</v>
      </c>
      <c r="G114" s="108" t="s">
        <v>414</v>
      </c>
      <c r="H114" s="109" t="s">
        <v>415</v>
      </c>
      <c r="I114" s="123">
        <f t="shared" ref="I114:U114" si="71">+I115+I117</f>
        <v>0</v>
      </c>
      <c r="J114" s="123">
        <f t="shared" si="71"/>
        <v>0</v>
      </c>
      <c r="K114" s="123">
        <f t="shared" si="71"/>
        <v>0</v>
      </c>
      <c r="L114" s="123">
        <f t="shared" si="71"/>
        <v>0</v>
      </c>
      <c r="M114" s="123">
        <f t="shared" si="71"/>
        <v>0</v>
      </c>
      <c r="N114" s="123">
        <f t="shared" si="71"/>
        <v>0</v>
      </c>
      <c r="O114" s="123">
        <f t="shared" si="71"/>
        <v>0</v>
      </c>
      <c r="P114" s="123">
        <f t="shared" si="71"/>
        <v>0</v>
      </c>
      <c r="Q114" s="123">
        <f t="shared" si="71"/>
        <v>0</v>
      </c>
      <c r="R114" s="123">
        <f t="shared" si="71"/>
        <v>0</v>
      </c>
      <c r="S114" s="123">
        <f t="shared" si="71"/>
        <v>0</v>
      </c>
      <c r="T114" s="123">
        <f t="shared" si="71"/>
        <v>0</v>
      </c>
      <c r="U114" s="123">
        <f t="shared" si="71"/>
        <v>0</v>
      </c>
    </row>
    <row r="115" spans="1:21" x14ac:dyDescent="0.2">
      <c r="A115" s="111" t="s">
        <v>201</v>
      </c>
      <c r="B115" s="112" t="s">
        <v>203</v>
      </c>
      <c r="C115" s="112" t="s">
        <v>413</v>
      </c>
      <c r="D115" s="112" t="s">
        <v>45</v>
      </c>
      <c r="E115" s="112" t="s">
        <v>33</v>
      </c>
      <c r="F115" s="112" t="s">
        <v>33</v>
      </c>
      <c r="G115" s="113" t="s">
        <v>416</v>
      </c>
      <c r="H115" s="114" t="s">
        <v>417</v>
      </c>
      <c r="I115" s="115">
        <f t="shared" ref="I115:U115" si="72">+I116</f>
        <v>0</v>
      </c>
      <c r="J115" s="115">
        <f t="shared" si="72"/>
        <v>0</v>
      </c>
      <c r="K115" s="115">
        <f t="shared" si="72"/>
        <v>0</v>
      </c>
      <c r="L115" s="115">
        <f t="shared" si="72"/>
        <v>0</v>
      </c>
      <c r="M115" s="115">
        <f t="shared" si="72"/>
        <v>0</v>
      </c>
      <c r="N115" s="115">
        <f t="shared" si="72"/>
        <v>0</v>
      </c>
      <c r="O115" s="115">
        <f t="shared" si="72"/>
        <v>0</v>
      </c>
      <c r="P115" s="115">
        <f t="shared" si="72"/>
        <v>0</v>
      </c>
      <c r="Q115" s="115">
        <f t="shared" si="72"/>
        <v>0</v>
      </c>
      <c r="R115" s="115">
        <f t="shared" si="72"/>
        <v>0</v>
      </c>
      <c r="S115" s="115">
        <f t="shared" si="72"/>
        <v>0</v>
      </c>
      <c r="T115" s="115">
        <f t="shared" si="72"/>
        <v>0</v>
      </c>
      <c r="U115" s="115">
        <f t="shared" si="72"/>
        <v>0</v>
      </c>
    </row>
    <row r="116" spans="1:21" x14ac:dyDescent="0.2">
      <c r="A116" s="116" t="s">
        <v>201</v>
      </c>
      <c r="B116" s="117" t="s">
        <v>203</v>
      </c>
      <c r="C116" s="117" t="s">
        <v>413</v>
      </c>
      <c r="D116" s="117" t="s">
        <v>45</v>
      </c>
      <c r="E116" s="117" t="s">
        <v>45</v>
      </c>
      <c r="F116" s="117" t="s">
        <v>33</v>
      </c>
      <c r="G116" s="118" t="s">
        <v>418</v>
      </c>
      <c r="H116" s="119" t="s">
        <v>419</v>
      </c>
      <c r="I116" s="120">
        <v>0</v>
      </c>
      <c r="J116" s="120">
        <v>0</v>
      </c>
      <c r="K116" s="120">
        <v>0</v>
      </c>
      <c r="L116" s="120">
        <f>+I116+J116-K116</f>
        <v>0</v>
      </c>
      <c r="M116" s="120">
        <v>0</v>
      </c>
      <c r="N116" s="120">
        <v>0</v>
      </c>
      <c r="O116" s="120">
        <f>+L116+M116-N116</f>
        <v>0</v>
      </c>
      <c r="P116" s="120">
        <v>0</v>
      </c>
      <c r="Q116" s="120">
        <v>0</v>
      </c>
      <c r="R116" s="120">
        <f>+O116+P116-Q116</f>
        <v>0</v>
      </c>
      <c r="S116" s="120">
        <v>0</v>
      </c>
      <c r="T116" s="120">
        <v>0</v>
      </c>
      <c r="U116" s="120">
        <f>+R116+S116-T116</f>
        <v>0</v>
      </c>
    </row>
    <row r="117" spans="1:21" x14ac:dyDescent="0.2">
      <c r="A117" s="111" t="s">
        <v>201</v>
      </c>
      <c r="B117" s="112" t="s">
        <v>203</v>
      </c>
      <c r="C117" s="112" t="s">
        <v>413</v>
      </c>
      <c r="D117" s="112" t="s">
        <v>54</v>
      </c>
      <c r="E117" s="112" t="s">
        <v>33</v>
      </c>
      <c r="F117" s="112" t="s">
        <v>33</v>
      </c>
      <c r="G117" s="113" t="s">
        <v>420</v>
      </c>
      <c r="H117" s="114" t="s">
        <v>421</v>
      </c>
      <c r="I117" s="115">
        <f t="shared" ref="I117:U117" si="73">+I118</f>
        <v>0</v>
      </c>
      <c r="J117" s="115">
        <f t="shared" si="73"/>
        <v>0</v>
      </c>
      <c r="K117" s="115">
        <f t="shared" si="73"/>
        <v>0</v>
      </c>
      <c r="L117" s="115">
        <f t="shared" si="73"/>
        <v>0</v>
      </c>
      <c r="M117" s="115">
        <f t="shared" si="73"/>
        <v>0</v>
      </c>
      <c r="N117" s="115">
        <f t="shared" si="73"/>
        <v>0</v>
      </c>
      <c r="O117" s="115">
        <f t="shared" si="73"/>
        <v>0</v>
      </c>
      <c r="P117" s="115">
        <f t="shared" si="73"/>
        <v>0</v>
      </c>
      <c r="Q117" s="115">
        <f t="shared" si="73"/>
        <v>0</v>
      </c>
      <c r="R117" s="115">
        <f t="shared" si="73"/>
        <v>0</v>
      </c>
      <c r="S117" s="115">
        <f t="shared" si="73"/>
        <v>0</v>
      </c>
      <c r="T117" s="115">
        <f t="shared" si="73"/>
        <v>0</v>
      </c>
      <c r="U117" s="115">
        <f t="shared" si="73"/>
        <v>0</v>
      </c>
    </row>
    <row r="118" spans="1:21" x14ac:dyDescent="0.2">
      <c r="A118" s="116" t="s">
        <v>201</v>
      </c>
      <c r="B118" s="117" t="s">
        <v>203</v>
      </c>
      <c r="C118" s="117" t="s">
        <v>413</v>
      </c>
      <c r="D118" s="117" t="s">
        <v>54</v>
      </c>
      <c r="E118" s="117" t="s">
        <v>54</v>
      </c>
      <c r="F118" s="117" t="s">
        <v>33</v>
      </c>
      <c r="G118" s="118" t="s">
        <v>422</v>
      </c>
      <c r="H118" s="119" t="s">
        <v>423</v>
      </c>
      <c r="I118" s="120">
        <v>0</v>
      </c>
      <c r="J118" s="120">
        <v>0</v>
      </c>
      <c r="K118" s="120">
        <v>0</v>
      </c>
      <c r="L118" s="120">
        <f>+I118+J118-K118</f>
        <v>0</v>
      </c>
      <c r="M118" s="120">
        <v>0</v>
      </c>
      <c r="N118" s="120">
        <v>0</v>
      </c>
      <c r="O118" s="120">
        <f>+L118+M118-N118</f>
        <v>0</v>
      </c>
      <c r="P118" s="120">
        <v>0</v>
      </c>
      <c r="Q118" s="120">
        <v>0</v>
      </c>
      <c r="R118" s="120">
        <f>+O118+P118-Q118</f>
        <v>0</v>
      </c>
      <c r="S118" s="120">
        <v>0</v>
      </c>
      <c r="T118" s="120">
        <v>0</v>
      </c>
      <c r="U118" s="120">
        <f>+R118+S118-T118</f>
        <v>0</v>
      </c>
    </row>
    <row r="119" spans="1:21" s="79" customFormat="1" x14ac:dyDescent="0.2">
      <c r="A119" s="101" t="s">
        <v>201</v>
      </c>
      <c r="B119" s="102" t="s">
        <v>424</v>
      </c>
      <c r="C119" s="102" t="s">
        <v>32</v>
      </c>
      <c r="D119" s="102" t="s">
        <v>33</v>
      </c>
      <c r="E119" s="102" t="s">
        <v>33</v>
      </c>
      <c r="F119" s="102" t="s">
        <v>33</v>
      </c>
      <c r="G119" s="103" t="s">
        <v>425</v>
      </c>
      <c r="H119" s="104" t="s">
        <v>426</v>
      </c>
      <c r="I119" s="105">
        <f t="shared" ref="I119:U119" si="74">+I120+I125+I131+I140+I169+I188+I205+I214+I240+I255+I264+I273</f>
        <v>139669</v>
      </c>
      <c r="J119" s="105">
        <f t="shared" si="74"/>
        <v>51731</v>
      </c>
      <c r="K119" s="105">
        <f t="shared" si="74"/>
        <v>4010</v>
      </c>
      <c r="L119" s="105">
        <f t="shared" si="74"/>
        <v>187390</v>
      </c>
      <c r="M119" s="105">
        <f t="shared" si="74"/>
        <v>15675</v>
      </c>
      <c r="N119" s="105">
        <f t="shared" si="74"/>
        <v>2000</v>
      </c>
      <c r="O119" s="105">
        <f t="shared" si="74"/>
        <v>201065</v>
      </c>
      <c r="P119" s="105">
        <f t="shared" si="74"/>
        <v>46352</v>
      </c>
      <c r="Q119" s="105">
        <f t="shared" si="74"/>
        <v>23969</v>
      </c>
      <c r="R119" s="105">
        <f>+R120+R125+R131+R140+R169+R188+R205+R214+R240+R255+R264+R273</f>
        <v>223448</v>
      </c>
      <c r="S119" s="105">
        <f t="shared" si="74"/>
        <v>0</v>
      </c>
      <c r="T119" s="105">
        <f t="shared" si="74"/>
        <v>0</v>
      </c>
      <c r="U119" s="105">
        <f t="shared" si="74"/>
        <v>223448</v>
      </c>
    </row>
    <row r="120" spans="1:21" x14ac:dyDescent="0.2">
      <c r="A120" s="106" t="s">
        <v>201</v>
      </c>
      <c r="B120" s="107" t="s">
        <v>424</v>
      </c>
      <c r="C120" s="107" t="s">
        <v>42</v>
      </c>
      <c r="D120" s="107" t="s">
        <v>33</v>
      </c>
      <c r="E120" s="107" t="s">
        <v>33</v>
      </c>
      <c r="F120" s="107" t="s">
        <v>33</v>
      </c>
      <c r="G120" s="108" t="s">
        <v>427</v>
      </c>
      <c r="H120" s="109" t="s">
        <v>428</v>
      </c>
      <c r="I120" s="123">
        <f t="shared" ref="I120:U120" si="75">+I121+I123</f>
        <v>6000</v>
      </c>
      <c r="J120" s="123">
        <f t="shared" si="75"/>
        <v>4572</v>
      </c>
      <c r="K120" s="123">
        <f t="shared" si="75"/>
        <v>0</v>
      </c>
      <c r="L120" s="123">
        <f t="shared" si="75"/>
        <v>10572</v>
      </c>
      <c r="M120" s="123">
        <f t="shared" si="75"/>
        <v>0</v>
      </c>
      <c r="N120" s="123">
        <f t="shared" si="75"/>
        <v>0</v>
      </c>
      <c r="O120" s="123">
        <f t="shared" si="75"/>
        <v>10572</v>
      </c>
      <c r="P120" s="123">
        <f t="shared" si="75"/>
        <v>2268</v>
      </c>
      <c r="Q120" s="123">
        <f t="shared" si="75"/>
        <v>0</v>
      </c>
      <c r="R120" s="123">
        <f t="shared" si="75"/>
        <v>12840</v>
      </c>
      <c r="S120" s="123">
        <f t="shared" si="75"/>
        <v>0</v>
      </c>
      <c r="T120" s="123">
        <f t="shared" si="75"/>
        <v>0</v>
      </c>
      <c r="U120" s="123">
        <f t="shared" si="75"/>
        <v>12840</v>
      </c>
    </row>
    <row r="121" spans="1:21" x14ac:dyDescent="0.2">
      <c r="A121" s="111" t="s">
        <v>201</v>
      </c>
      <c r="B121" s="112" t="s">
        <v>424</v>
      </c>
      <c r="C121" s="112" t="s">
        <v>42</v>
      </c>
      <c r="D121" s="112" t="s">
        <v>45</v>
      </c>
      <c r="E121" s="112" t="s">
        <v>33</v>
      </c>
      <c r="F121" s="112" t="s">
        <v>33</v>
      </c>
      <c r="G121" s="113" t="s">
        <v>429</v>
      </c>
      <c r="H121" s="114" t="s">
        <v>430</v>
      </c>
      <c r="I121" s="115">
        <f t="shared" ref="I121:U121" si="76">+I122</f>
        <v>6000</v>
      </c>
      <c r="J121" s="115">
        <f t="shared" si="76"/>
        <v>4572</v>
      </c>
      <c r="K121" s="115">
        <f t="shared" si="76"/>
        <v>0</v>
      </c>
      <c r="L121" s="115">
        <f t="shared" si="76"/>
        <v>10572</v>
      </c>
      <c r="M121" s="115">
        <f t="shared" si="76"/>
        <v>0</v>
      </c>
      <c r="N121" s="115">
        <f t="shared" si="76"/>
        <v>0</v>
      </c>
      <c r="O121" s="115">
        <f t="shared" si="76"/>
        <v>10572</v>
      </c>
      <c r="P121" s="115">
        <f t="shared" si="76"/>
        <v>2268</v>
      </c>
      <c r="Q121" s="115">
        <f t="shared" si="76"/>
        <v>0</v>
      </c>
      <c r="R121" s="115">
        <f t="shared" si="76"/>
        <v>12840</v>
      </c>
      <c r="S121" s="115">
        <f t="shared" si="76"/>
        <v>0</v>
      </c>
      <c r="T121" s="115">
        <f t="shared" si="76"/>
        <v>0</v>
      </c>
      <c r="U121" s="115">
        <f t="shared" si="76"/>
        <v>12840</v>
      </c>
    </row>
    <row r="122" spans="1:21" x14ac:dyDescent="0.2">
      <c r="A122" s="116" t="s">
        <v>201</v>
      </c>
      <c r="B122" s="117" t="s">
        <v>424</v>
      </c>
      <c r="C122" s="117" t="s">
        <v>42</v>
      </c>
      <c r="D122" s="117" t="s">
        <v>45</v>
      </c>
      <c r="E122" s="117" t="s">
        <v>45</v>
      </c>
      <c r="F122" s="117" t="s">
        <v>33</v>
      </c>
      <c r="G122" s="118" t="s">
        <v>431</v>
      </c>
      <c r="H122" s="119" t="s">
        <v>432</v>
      </c>
      <c r="I122" s="120">
        <v>6000</v>
      </c>
      <c r="J122" s="120">
        <v>4572</v>
      </c>
      <c r="K122" s="120">
        <v>0</v>
      </c>
      <c r="L122" s="120">
        <f>+I122+J122-K122</f>
        <v>10572</v>
      </c>
      <c r="M122" s="120">
        <v>0</v>
      </c>
      <c r="N122" s="120">
        <v>0</v>
      </c>
      <c r="O122" s="120">
        <f>+L122+M122-N122</f>
        <v>10572</v>
      </c>
      <c r="P122" s="120">
        <v>2268</v>
      </c>
      <c r="Q122" s="120">
        <v>0</v>
      </c>
      <c r="R122" s="120">
        <f>+O122+P122-Q122</f>
        <v>12840</v>
      </c>
      <c r="S122" s="120">
        <v>0</v>
      </c>
      <c r="T122" s="120">
        <v>0</v>
      </c>
      <c r="U122" s="120">
        <f>+R122+S122-T122</f>
        <v>12840</v>
      </c>
    </row>
    <row r="123" spans="1:21" x14ac:dyDescent="0.2">
      <c r="A123" s="111" t="s">
        <v>201</v>
      </c>
      <c r="B123" s="112" t="s">
        <v>424</v>
      </c>
      <c r="C123" s="112" t="s">
        <v>42</v>
      </c>
      <c r="D123" s="112" t="s">
        <v>51</v>
      </c>
      <c r="E123" s="112" t="s">
        <v>33</v>
      </c>
      <c r="F123" s="112" t="s">
        <v>33</v>
      </c>
      <c r="G123" s="113" t="s">
        <v>433</v>
      </c>
      <c r="H123" s="114" t="s">
        <v>434</v>
      </c>
      <c r="I123" s="115">
        <f t="shared" ref="I123:U123" si="77">+I124</f>
        <v>0</v>
      </c>
      <c r="J123" s="115">
        <f t="shared" si="77"/>
        <v>0</v>
      </c>
      <c r="K123" s="115">
        <f t="shared" si="77"/>
        <v>0</v>
      </c>
      <c r="L123" s="115">
        <f t="shared" si="77"/>
        <v>0</v>
      </c>
      <c r="M123" s="115">
        <f t="shared" si="77"/>
        <v>0</v>
      </c>
      <c r="N123" s="115">
        <f t="shared" si="77"/>
        <v>0</v>
      </c>
      <c r="O123" s="115">
        <f t="shared" si="77"/>
        <v>0</v>
      </c>
      <c r="P123" s="115">
        <f t="shared" si="77"/>
        <v>0</v>
      </c>
      <c r="Q123" s="115">
        <f t="shared" si="77"/>
        <v>0</v>
      </c>
      <c r="R123" s="115">
        <f t="shared" si="77"/>
        <v>0</v>
      </c>
      <c r="S123" s="115">
        <f t="shared" si="77"/>
        <v>0</v>
      </c>
      <c r="T123" s="115">
        <f t="shared" si="77"/>
        <v>0</v>
      </c>
      <c r="U123" s="115">
        <f t="shared" si="77"/>
        <v>0</v>
      </c>
    </row>
    <row r="124" spans="1:21" x14ac:dyDescent="0.2">
      <c r="A124" s="111"/>
      <c r="B124" s="112"/>
      <c r="C124" s="112"/>
      <c r="D124" s="112"/>
      <c r="E124" s="112"/>
      <c r="F124" s="112"/>
      <c r="G124" s="118" t="s">
        <v>435</v>
      </c>
      <c r="H124" s="119" t="s">
        <v>436</v>
      </c>
      <c r="I124" s="120">
        <v>0</v>
      </c>
      <c r="J124" s="120">
        <v>0</v>
      </c>
      <c r="K124" s="120">
        <v>0</v>
      </c>
      <c r="L124" s="120">
        <f>+I124+J124-K124</f>
        <v>0</v>
      </c>
      <c r="M124" s="120">
        <v>0</v>
      </c>
      <c r="N124" s="120">
        <v>0</v>
      </c>
      <c r="O124" s="120">
        <f>+L124+M124-N124</f>
        <v>0</v>
      </c>
      <c r="P124" s="120">
        <v>0</v>
      </c>
      <c r="Q124" s="120">
        <v>0</v>
      </c>
      <c r="R124" s="120">
        <f>+O124+P124-Q124</f>
        <v>0</v>
      </c>
      <c r="S124" s="120">
        <v>0</v>
      </c>
      <c r="T124" s="120">
        <v>0</v>
      </c>
      <c r="U124" s="120">
        <f>+R124+S124-T124</f>
        <v>0</v>
      </c>
    </row>
    <row r="125" spans="1:21" x14ac:dyDescent="0.2">
      <c r="A125" s="106" t="s">
        <v>201</v>
      </c>
      <c r="B125" s="107" t="s">
        <v>424</v>
      </c>
      <c r="C125" s="107" t="s">
        <v>132</v>
      </c>
      <c r="D125" s="107" t="s">
        <v>33</v>
      </c>
      <c r="E125" s="107" t="s">
        <v>33</v>
      </c>
      <c r="F125" s="107" t="s">
        <v>33</v>
      </c>
      <c r="G125" s="108" t="s">
        <v>437</v>
      </c>
      <c r="H125" s="109" t="s">
        <v>438</v>
      </c>
      <c r="I125" s="124">
        <f t="shared" ref="I125:U125" si="78">+I126+I127+I129</f>
        <v>1200</v>
      </c>
      <c r="J125" s="124">
        <f t="shared" si="78"/>
        <v>0</v>
      </c>
      <c r="K125" s="124">
        <f t="shared" si="78"/>
        <v>0</v>
      </c>
      <c r="L125" s="124">
        <f t="shared" si="78"/>
        <v>1200</v>
      </c>
      <c r="M125" s="124">
        <f t="shared" si="78"/>
        <v>0</v>
      </c>
      <c r="N125" s="124">
        <f t="shared" si="78"/>
        <v>0</v>
      </c>
      <c r="O125" s="124">
        <f t="shared" si="78"/>
        <v>1200</v>
      </c>
      <c r="P125" s="124">
        <f t="shared" si="78"/>
        <v>2804</v>
      </c>
      <c r="Q125" s="124">
        <f t="shared" si="78"/>
        <v>0</v>
      </c>
      <c r="R125" s="124">
        <f t="shared" si="78"/>
        <v>4004</v>
      </c>
      <c r="S125" s="124">
        <f t="shared" si="78"/>
        <v>0</v>
      </c>
      <c r="T125" s="124">
        <f t="shared" si="78"/>
        <v>0</v>
      </c>
      <c r="U125" s="124">
        <f t="shared" si="78"/>
        <v>4004</v>
      </c>
    </row>
    <row r="126" spans="1:21" x14ac:dyDescent="0.2">
      <c r="A126" s="111" t="s">
        <v>201</v>
      </c>
      <c r="B126" s="112" t="s">
        <v>424</v>
      </c>
      <c r="C126" s="112" t="s">
        <v>132</v>
      </c>
      <c r="D126" s="112" t="s">
        <v>45</v>
      </c>
      <c r="E126" s="112" t="s">
        <v>33</v>
      </c>
      <c r="F126" s="112" t="s">
        <v>33</v>
      </c>
      <c r="G126" s="113" t="s">
        <v>439</v>
      </c>
      <c r="H126" s="114" t="s">
        <v>440</v>
      </c>
      <c r="I126" s="125">
        <v>0</v>
      </c>
      <c r="J126" s="125">
        <v>0</v>
      </c>
      <c r="K126" s="125">
        <v>0</v>
      </c>
      <c r="L126" s="125">
        <v>0</v>
      </c>
      <c r="M126" s="125">
        <v>0</v>
      </c>
      <c r="N126" s="125">
        <v>0</v>
      </c>
      <c r="O126" s="125">
        <v>0</v>
      </c>
      <c r="P126" s="125">
        <v>0</v>
      </c>
      <c r="Q126" s="125">
        <v>0</v>
      </c>
      <c r="R126" s="125">
        <v>0</v>
      </c>
      <c r="S126" s="125">
        <v>0</v>
      </c>
      <c r="T126" s="125">
        <v>0</v>
      </c>
      <c r="U126" s="125">
        <v>0</v>
      </c>
    </row>
    <row r="127" spans="1:21" x14ac:dyDescent="0.2">
      <c r="A127" s="111" t="s">
        <v>201</v>
      </c>
      <c r="B127" s="112" t="s">
        <v>424</v>
      </c>
      <c r="C127" s="112" t="s">
        <v>132</v>
      </c>
      <c r="D127" s="112" t="s">
        <v>51</v>
      </c>
      <c r="E127" s="112" t="s">
        <v>33</v>
      </c>
      <c r="F127" s="112" t="s">
        <v>33</v>
      </c>
      <c r="G127" s="113" t="s">
        <v>441</v>
      </c>
      <c r="H127" s="114" t="s">
        <v>442</v>
      </c>
      <c r="I127" s="125">
        <f t="shared" ref="I127:U127" si="79">+I128</f>
        <v>1200</v>
      </c>
      <c r="J127" s="125">
        <f t="shared" si="79"/>
        <v>0</v>
      </c>
      <c r="K127" s="125">
        <f t="shared" si="79"/>
        <v>0</v>
      </c>
      <c r="L127" s="125">
        <f t="shared" si="79"/>
        <v>1200</v>
      </c>
      <c r="M127" s="125">
        <f t="shared" si="79"/>
        <v>0</v>
      </c>
      <c r="N127" s="125">
        <f t="shared" si="79"/>
        <v>0</v>
      </c>
      <c r="O127" s="125">
        <f t="shared" si="79"/>
        <v>1200</v>
      </c>
      <c r="P127" s="125">
        <f t="shared" si="79"/>
        <v>2804</v>
      </c>
      <c r="Q127" s="125">
        <f t="shared" si="79"/>
        <v>0</v>
      </c>
      <c r="R127" s="125">
        <f t="shared" si="79"/>
        <v>4004</v>
      </c>
      <c r="S127" s="125">
        <f t="shared" si="79"/>
        <v>0</v>
      </c>
      <c r="T127" s="125">
        <f t="shared" si="79"/>
        <v>0</v>
      </c>
      <c r="U127" s="125">
        <f t="shared" si="79"/>
        <v>4004</v>
      </c>
    </row>
    <row r="128" spans="1:21" x14ac:dyDescent="0.2">
      <c r="A128" s="116" t="s">
        <v>201</v>
      </c>
      <c r="B128" s="117" t="s">
        <v>424</v>
      </c>
      <c r="C128" s="117" t="s">
        <v>132</v>
      </c>
      <c r="D128" s="117" t="s">
        <v>51</v>
      </c>
      <c r="E128" s="117" t="s">
        <v>45</v>
      </c>
      <c r="F128" s="117" t="s">
        <v>33</v>
      </c>
      <c r="G128" s="118" t="s">
        <v>443</v>
      </c>
      <c r="H128" s="119" t="s">
        <v>442</v>
      </c>
      <c r="I128" s="120">
        <v>1200</v>
      </c>
      <c r="J128" s="120">
        <v>0</v>
      </c>
      <c r="K128" s="120">
        <v>0</v>
      </c>
      <c r="L128" s="120">
        <f>+I128+J128-K128</f>
        <v>1200</v>
      </c>
      <c r="M128" s="126">
        <v>0</v>
      </c>
      <c r="N128" s="126">
        <v>0</v>
      </c>
      <c r="O128" s="126">
        <f>+L128+M128-N128</f>
        <v>1200</v>
      </c>
      <c r="P128" s="126">
        <v>2804</v>
      </c>
      <c r="Q128" s="126">
        <v>0</v>
      </c>
      <c r="R128" s="120">
        <f>+O128+P128-Q128</f>
        <v>4004</v>
      </c>
      <c r="S128" s="126">
        <v>0</v>
      </c>
      <c r="T128" s="126">
        <v>0</v>
      </c>
      <c r="U128" s="120">
        <f>+R128+S128-T128</f>
        <v>4004</v>
      </c>
    </row>
    <row r="129" spans="1:21" x14ac:dyDescent="0.2">
      <c r="A129" s="111" t="s">
        <v>201</v>
      </c>
      <c r="B129" s="112" t="s">
        <v>424</v>
      </c>
      <c r="C129" s="112" t="s">
        <v>132</v>
      </c>
      <c r="D129" s="112" t="s">
        <v>54</v>
      </c>
      <c r="E129" s="112" t="s">
        <v>33</v>
      </c>
      <c r="F129" s="112" t="s">
        <v>33</v>
      </c>
      <c r="G129" s="113" t="s">
        <v>444</v>
      </c>
      <c r="H129" s="114" t="s">
        <v>445</v>
      </c>
      <c r="I129" s="125">
        <f t="shared" ref="I129:U129" si="80">+I130</f>
        <v>0</v>
      </c>
      <c r="J129" s="125">
        <f t="shared" si="80"/>
        <v>0</v>
      </c>
      <c r="K129" s="125">
        <f t="shared" si="80"/>
        <v>0</v>
      </c>
      <c r="L129" s="125">
        <f t="shared" si="80"/>
        <v>0</v>
      </c>
      <c r="M129" s="125">
        <f t="shared" si="80"/>
        <v>0</v>
      </c>
      <c r="N129" s="125">
        <f t="shared" si="80"/>
        <v>0</v>
      </c>
      <c r="O129" s="125">
        <f t="shared" si="80"/>
        <v>0</v>
      </c>
      <c r="P129" s="125">
        <f t="shared" si="80"/>
        <v>0</v>
      </c>
      <c r="Q129" s="125">
        <f t="shared" si="80"/>
        <v>0</v>
      </c>
      <c r="R129" s="125">
        <f t="shared" si="80"/>
        <v>0</v>
      </c>
      <c r="S129" s="125">
        <f t="shared" si="80"/>
        <v>0</v>
      </c>
      <c r="T129" s="125">
        <f t="shared" si="80"/>
        <v>0</v>
      </c>
      <c r="U129" s="125">
        <f t="shared" si="80"/>
        <v>0</v>
      </c>
    </row>
    <row r="130" spans="1:21" x14ac:dyDescent="0.2">
      <c r="A130" s="111"/>
      <c r="B130" s="112"/>
      <c r="C130" s="112"/>
      <c r="D130" s="112"/>
      <c r="E130" s="112"/>
      <c r="F130" s="112"/>
      <c r="G130" s="118" t="s">
        <v>446</v>
      </c>
      <c r="H130" s="119" t="s">
        <v>445</v>
      </c>
      <c r="I130" s="120">
        <v>0</v>
      </c>
      <c r="J130" s="120">
        <v>0</v>
      </c>
      <c r="K130" s="120">
        <v>0</v>
      </c>
      <c r="L130" s="120">
        <f>+I130+J130-K130</f>
        <v>0</v>
      </c>
      <c r="M130" s="126">
        <v>0</v>
      </c>
      <c r="N130" s="126">
        <v>0</v>
      </c>
      <c r="O130" s="126">
        <f>+L130+M130-N130</f>
        <v>0</v>
      </c>
      <c r="P130" s="126">
        <v>0</v>
      </c>
      <c r="Q130" s="126">
        <v>0</v>
      </c>
      <c r="R130" s="120">
        <f>+O130+P130-Q130</f>
        <v>0</v>
      </c>
      <c r="S130" s="126">
        <v>0</v>
      </c>
      <c r="T130" s="126">
        <v>0</v>
      </c>
      <c r="U130" s="120">
        <f>+R130+S130-T130</f>
        <v>0</v>
      </c>
    </row>
    <row r="131" spans="1:21" x14ac:dyDescent="0.2">
      <c r="A131" s="106" t="s">
        <v>201</v>
      </c>
      <c r="B131" s="107" t="s">
        <v>424</v>
      </c>
      <c r="C131" s="107" t="s">
        <v>36</v>
      </c>
      <c r="D131" s="107" t="s">
        <v>33</v>
      </c>
      <c r="E131" s="107" t="s">
        <v>33</v>
      </c>
      <c r="F131" s="107" t="s">
        <v>33</v>
      </c>
      <c r="G131" s="108" t="s">
        <v>447</v>
      </c>
      <c r="H131" s="109" t="s">
        <v>448</v>
      </c>
      <c r="I131" s="124">
        <f t="shared" ref="I131:U131" si="81">+I132+I134+I136+I138</f>
        <v>0</v>
      </c>
      <c r="J131" s="124">
        <f t="shared" si="81"/>
        <v>0</v>
      </c>
      <c r="K131" s="124">
        <f t="shared" si="81"/>
        <v>0</v>
      </c>
      <c r="L131" s="124">
        <f t="shared" si="81"/>
        <v>0</v>
      </c>
      <c r="M131" s="124">
        <f t="shared" si="81"/>
        <v>0</v>
      </c>
      <c r="N131" s="124">
        <f t="shared" si="81"/>
        <v>0</v>
      </c>
      <c r="O131" s="124">
        <f t="shared" si="81"/>
        <v>0</v>
      </c>
      <c r="P131" s="124">
        <f t="shared" si="81"/>
        <v>0</v>
      </c>
      <c r="Q131" s="124">
        <f t="shared" si="81"/>
        <v>0</v>
      </c>
      <c r="R131" s="124">
        <f t="shared" si="81"/>
        <v>0</v>
      </c>
      <c r="S131" s="124">
        <f t="shared" si="81"/>
        <v>0</v>
      </c>
      <c r="T131" s="124">
        <f t="shared" si="81"/>
        <v>0</v>
      </c>
      <c r="U131" s="124">
        <f t="shared" si="81"/>
        <v>0</v>
      </c>
    </row>
    <row r="132" spans="1:21" x14ac:dyDescent="0.2">
      <c r="A132" s="111" t="s">
        <v>201</v>
      </c>
      <c r="B132" s="112" t="s">
        <v>424</v>
      </c>
      <c r="C132" s="112" t="s">
        <v>36</v>
      </c>
      <c r="D132" s="112" t="s">
        <v>45</v>
      </c>
      <c r="E132" s="112" t="s">
        <v>33</v>
      </c>
      <c r="F132" s="112" t="s">
        <v>33</v>
      </c>
      <c r="G132" s="113" t="s">
        <v>449</v>
      </c>
      <c r="H132" s="114" t="s">
        <v>450</v>
      </c>
      <c r="I132" s="125">
        <f t="shared" ref="I132:U132" si="82">+I133</f>
        <v>0</v>
      </c>
      <c r="J132" s="125">
        <f t="shared" si="82"/>
        <v>0</v>
      </c>
      <c r="K132" s="125">
        <f t="shared" si="82"/>
        <v>0</v>
      </c>
      <c r="L132" s="125">
        <f t="shared" si="82"/>
        <v>0</v>
      </c>
      <c r="M132" s="125">
        <f t="shared" si="82"/>
        <v>0</v>
      </c>
      <c r="N132" s="125">
        <f t="shared" si="82"/>
        <v>0</v>
      </c>
      <c r="O132" s="125">
        <f t="shared" si="82"/>
        <v>0</v>
      </c>
      <c r="P132" s="125">
        <f t="shared" si="82"/>
        <v>0</v>
      </c>
      <c r="Q132" s="125">
        <f t="shared" si="82"/>
        <v>0</v>
      </c>
      <c r="R132" s="125">
        <f t="shared" si="82"/>
        <v>0</v>
      </c>
      <c r="S132" s="125">
        <f t="shared" si="82"/>
        <v>0</v>
      </c>
      <c r="T132" s="125">
        <f t="shared" si="82"/>
        <v>0</v>
      </c>
      <c r="U132" s="125">
        <f t="shared" si="82"/>
        <v>0</v>
      </c>
    </row>
    <row r="133" spans="1:21" x14ac:dyDescent="0.2">
      <c r="A133" s="116" t="s">
        <v>201</v>
      </c>
      <c r="B133" s="117" t="s">
        <v>424</v>
      </c>
      <c r="C133" s="117" t="s">
        <v>36</v>
      </c>
      <c r="D133" s="117" t="s">
        <v>45</v>
      </c>
      <c r="E133" s="117" t="s">
        <v>45</v>
      </c>
      <c r="F133" s="117" t="s">
        <v>33</v>
      </c>
      <c r="G133" s="118" t="s">
        <v>451</v>
      </c>
      <c r="H133" s="119" t="s">
        <v>452</v>
      </c>
      <c r="I133" s="120">
        <v>0</v>
      </c>
      <c r="J133" s="120">
        <v>0</v>
      </c>
      <c r="K133" s="120">
        <v>0</v>
      </c>
      <c r="L133" s="120">
        <f>+I133+J133-K133</f>
        <v>0</v>
      </c>
      <c r="M133" s="126">
        <v>0</v>
      </c>
      <c r="N133" s="126">
        <v>0</v>
      </c>
      <c r="O133" s="126">
        <f>+L133+M133-N133</f>
        <v>0</v>
      </c>
      <c r="P133" s="126">
        <v>0</v>
      </c>
      <c r="Q133" s="126">
        <v>0</v>
      </c>
      <c r="R133" s="120">
        <f>+O133+P133-Q133</f>
        <v>0</v>
      </c>
      <c r="S133" s="126">
        <v>0</v>
      </c>
      <c r="T133" s="126">
        <v>0</v>
      </c>
      <c r="U133" s="120">
        <f>+R133+S133-T133</f>
        <v>0</v>
      </c>
    </row>
    <row r="134" spans="1:21" x14ac:dyDescent="0.2">
      <c r="A134" s="111" t="s">
        <v>201</v>
      </c>
      <c r="B134" s="112" t="s">
        <v>424</v>
      </c>
      <c r="C134" s="112" t="s">
        <v>36</v>
      </c>
      <c r="D134" s="112" t="s">
        <v>51</v>
      </c>
      <c r="E134" s="112" t="s">
        <v>33</v>
      </c>
      <c r="F134" s="112" t="s">
        <v>33</v>
      </c>
      <c r="G134" s="113" t="s">
        <v>453</v>
      </c>
      <c r="H134" s="114" t="s">
        <v>454</v>
      </c>
      <c r="I134" s="125">
        <f t="shared" ref="I134:U134" si="83">+I135</f>
        <v>0</v>
      </c>
      <c r="J134" s="125">
        <f t="shared" si="83"/>
        <v>0</v>
      </c>
      <c r="K134" s="125">
        <f t="shared" si="83"/>
        <v>0</v>
      </c>
      <c r="L134" s="125">
        <f t="shared" si="83"/>
        <v>0</v>
      </c>
      <c r="M134" s="125">
        <f t="shared" si="83"/>
        <v>0</v>
      </c>
      <c r="N134" s="125">
        <f t="shared" si="83"/>
        <v>0</v>
      </c>
      <c r="O134" s="125">
        <f t="shared" si="83"/>
        <v>0</v>
      </c>
      <c r="P134" s="125">
        <f t="shared" si="83"/>
        <v>0</v>
      </c>
      <c r="Q134" s="125">
        <f t="shared" si="83"/>
        <v>0</v>
      </c>
      <c r="R134" s="125">
        <f t="shared" si="83"/>
        <v>0</v>
      </c>
      <c r="S134" s="125">
        <f t="shared" si="83"/>
        <v>0</v>
      </c>
      <c r="T134" s="125">
        <f t="shared" si="83"/>
        <v>0</v>
      </c>
      <c r="U134" s="125">
        <f t="shared" si="83"/>
        <v>0</v>
      </c>
    </row>
    <row r="135" spans="1:21" x14ac:dyDescent="0.2">
      <c r="A135" s="111"/>
      <c r="B135" s="112"/>
      <c r="C135" s="112"/>
      <c r="D135" s="112"/>
      <c r="E135" s="112"/>
      <c r="F135" s="112"/>
      <c r="G135" s="118" t="s">
        <v>455</v>
      </c>
      <c r="H135" s="119" t="s">
        <v>454</v>
      </c>
      <c r="I135" s="120">
        <v>0</v>
      </c>
      <c r="J135" s="120">
        <v>0</v>
      </c>
      <c r="K135" s="120">
        <v>0</v>
      </c>
      <c r="L135" s="120">
        <f>+I135+J135-K135</f>
        <v>0</v>
      </c>
      <c r="M135" s="126">
        <v>0</v>
      </c>
      <c r="N135" s="126">
        <v>0</v>
      </c>
      <c r="O135" s="126">
        <f>+L135+M135-N135</f>
        <v>0</v>
      </c>
      <c r="P135" s="126">
        <v>0</v>
      </c>
      <c r="Q135" s="126">
        <v>0</v>
      </c>
      <c r="R135" s="120">
        <f>+O135+P135-Q135</f>
        <v>0</v>
      </c>
      <c r="S135" s="126">
        <v>0</v>
      </c>
      <c r="T135" s="126">
        <v>0</v>
      </c>
      <c r="U135" s="120">
        <f>+R135+S135-T135</f>
        <v>0</v>
      </c>
    </row>
    <row r="136" spans="1:21" x14ac:dyDescent="0.2">
      <c r="A136" s="111" t="s">
        <v>201</v>
      </c>
      <c r="B136" s="112" t="s">
        <v>424</v>
      </c>
      <c r="C136" s="112" t="s">
        <v>36</v>
      </c>
      <c r="D136" s="112" t="s">
        <v>54</v>
      </c>
      <c r="E136" s="112" t="s">
        <v>33</v>
      </c>
      <c r="F136" s="112" t="s">
        <v>33</v>
      </c>
      <c r="G136" s="113" t="s">
        <v>456</v>
      </c>
      <c r="H136" s="114" t="s">
        <v>457</v>
      </c>
      <c r="I136" s="125">
        <f t="shared" ref="I136:U136" si="84">+I137</f>
        <v>0</v>
      </c>
      <c r="J136" s="125">
        <f t="shared" si="84"/>
        <v>0</v>
      </c>
      <c r="K136" s="125">
        <f t="shared" si="84"/>
        <v>0</v>
      </c>
      <c r="L136" s="125">
        <f t="shared" si="84"/>
        <v>0</v>
      </c>
      <c r="M136" s="125">
        <f t="shared" si="84"/>
        <v>0</v>
      </c>
      <c r="N136" s="125">
        <f t="shared" si="84"/>
        <v>0</v>
      </c>
      <c r="O136" s="125">
        <f t="shared" si="84"/>
        <v>0</v>
      </c>
      <c r="P136" s="125">
        <f t="shared" si="84"/>
        <v>0</v>
      </c>
      <c r="Q136" s="125">
        <f t="shared" si="84"/>
        <v>0</v>
      </c>
      <c r="R136" s="125">
        <f t="shared" si="84"/>
        <v>0</v>
      </c>
      <c r="S136" s="125">
        <f t="shared" si="84"/>
        <v>0</v>
      </c>
      <c r="T136" s="125">
        <f t="shared" si="84"/>
        <v>0</v>
      </c>
      <c r="U136" s="125">
        <f t="shared" si="84"/>
        <v>0</v>
      </c>
    </row>
    <row r="137" spans="1:21" x14ac:dyDescent="0.2">
      <c r="A137" s="116" t="s">
        <v>201</v>
      </c>
      <c r="B137" s="117" t="s">
        <v>424</v>
      </c>
      <c r="C137" s="117" t="s">
        <v>36</v>
      </c>
      <c r="D137" s="117" t="s">
        <v>54</v>
      </c>
      <c r="E137" s="117" t="s">
        <v>45</v>
      </c>
      <c r="F137" s="117" t="s">
        <v>33</v>
      </c>
      <c r="G137" s="118" t="s">
        <v>458</v>
      </c>
      <c r="H137" s="119" t="s">
        <v>457</v>
      </c>
      <c r="I137" s="120">
        <v>0</v>
      </c>
      <c r="J137" s="120">
        <v>0</v>
      </c>
      <c r="K137" s="120">
        <v>0</v>
      </c>
      <c r="L137" s="120">
        <f>+I137+J137-K137</f>
        <v>0</v>
      </c>
      <c r="M137" s="126">
        <v>0</v>
      </c>
      <c r="N137" s="126">
        <v>0</v>
      </c>
      <c r="O137" s="126">
        <f>+L137+M137-N137</f>
        <v>0</v>
      </c>
      <c r="P137" s="126">
        <v>0</v>
      </c>
      <c r="Q137" s="126">
        <v>0</v>
      </c>
      <c r="R137" s="120">
        <f>+O137+P137-Q137</f>
        <v>0</v>
      </c>
      <c r="S137" s="126">
        <v>0</v>
      </c>
      <c r="T137" s="126">
        <v>0</v>
      </c>
      <c r="U137" s="120">
        <f>+R137+S137-T137</f>
        <v>0</v>
      </c>
    </row>
    <row r="138" spans="1:21" x14ac:dyDescent="0.2">
      <c r="A138" s="111" t="s">
        <v>201</v>
      </c>
      <c r="B138" s="112" t="s">
        <v>424</v>
      </c>
      <c r="C138" s="112" t="s">
        <v>36</v>
      </c>
      <c r="D138" s="112" t="s">
        <v>105</v>
      </c>
      <c r="E138" s="112" t="s">
        <v>33</v>
      </c>
      <c r="F138" s="112" t="s">
        <v>33</v>
      </c>
      <c r="G138" s="113" t="s">
        <v>459</v>
      </c>
      <c r="H138" s="114" t="s">
        <v>460</v>
      </c>
      <c r="I138" s="125">
        <f t="shared" ref="I138:U138" si="85">+I139</f>
        <v>0</v>
      </c>
      <c r="J138" s="125">
        <f t="shared" si="85"/>
        <v>0</v>
      </c>
      <c r="K138" s="125">
        <f t="shared" si="85"/>
        <v>0</v>
      </c>
      <c r="L138" s="125">
        <f t="shared" si="85"/>
        <v>0</v>
      </c>
      <c r="M138" s="125">
        <f t="shared" si="85"/>
        <v>0</v>
      </c>
      <c r="N138" s="125">
        <f t="shared" si="85"/>
        <v>0</v>
      </c>
      <c r="O138" s="125">
        <f t="shared" si="85"/>
        <v>0</v>
      </c>
      <c r="P138" s="125">
        <f t="shared" si="85"/>
        <v>0</v>
      </c>
      <c r="Q138" s="125">
        <f t="shared" si="85"/>
        <v>0</v>
      </c>
      <c r="R138" s="125">
        <f t="shared" si="85"/>
        <v>0</v>
      </c>
      <c r="S138" s="125">
        <f t="shared" si="85"/>
        <v>0</v>
      </c>
      <c r="T138" s="125">
        <f t="shared" si="85"/>
        <v>0</v>
      </c>
      <c r="U138" s="125">
        <f t="shared" si="85"/>
        <v>0</v>
      </c>
    </row>
    <row r="139" spans="1:21" x14ac:dyDescent="0.2">
      <c r="A139" s="111"/>
      <c r="B139" s="112"/>
      <c r="C139" s="112"/>
      <c r="D139" s="112"/>
      <c r="E139" s="112"/>
      <c r="F139" s="112"/>
      <c r="G139" s="118" t="s">
        <v>461</v>
      </c>
      <c r="H139" s="119" t="s">
        <v>460</v>
      </c>
      <c r="I139" s="120">
        <v>0</v>
      </c>
      <c r="J139" s="120">
        <v>0</v>
      </c>
      <c r="K139" s="120">
        <v>0</v>
      </c>
      <c r="L139" s="120">
        <f>+I139+J139-K139</f>
        <v>0</v>
      </c>
      <c r="M139" s="126">
        <v>0</v>
      </c>
      <c r="N139" s="126">
        <v>0</v>
      </c>
      <c r="O139" s="126">
        <f>+L139+M139-N139</f>
        <v>0</v>
      </c>
      <c r="P139" s="126">
        <v>0</v>
      </c>
      <c r="Q139" s="126">
        <v>0</v>
      </c>
      <c r="R139" s="120">
        <f>+O139+P139-Q139</f>
        <v>0</v>
      </c>
      <c r="S139" s="126">
        <v>0</v>
      </c>
      <c r="T139" s="126">
        <v>0</v>
      </c>
      <c r="U139" s="120">
        <f>+R139+S139-T139</f>
        <v>0</v>
      </c>
    </row>
    <row r="140" spans="1:21" x14ac:dyDescent="0.2">
      <c r="A140" s="106" t="s">
        <v>201</v>
      </c>
      <c r="B140" s="107" t="s">
        <v>424</v>
      </c>
      <c r="C140" s="107" t="s">
        <v>413</v>
      </c>
      <c r="D140" s="107" t="s">
        <v>33</v>
      </c>
      <c r="E140" s="107" t="s">
        <v>33</v>
      </c>
      <c r="F140" s="107" t="s">
        <v>33</v>
      </c>
      <c r="G140" s="108" t="s">
        <v>462</v>
      </c>
      <c r="H140" s="109" t="s">
        <v>463</v>
      </c>
      <c r="I140" s="124">
        <f t="shared" ref="I140:U140" si="86">+I141+I143+I145+I147+I149+I151+I153+I155+I157+I159+I161+I15+I163+I165+I167</f>
        <v>21747</v>
      </c>
      <c r="J140" s="124">
        <f t="shared" si="86"/>
        <v>11594</v>
      </c>
      <c r="K140" s="124">
        <f t="shared" si="86"/>
        <v>0</v>
      </c>
      <c r="L140" s="124">
        <f t="shared" si="86"/>
        <v>33341</v>
      </c>
      <c r="M140" s="124">
        <f t="shared" si="86"/>
        <v>13675</v>
      </c>
      <c r="N140" s="124">
        <f t="shared" si="86"/>
        <v>0</v>
      </c>
      <c r="O140" s="124">
        <f t="shared" si="86"/>
        <v>47016</v>
      </c>
      <c r="P140" s="124">
        <f t="shared" si="86"/>
        <v>11340</v>
      </c>
      <c r="Q140" s="124">
        <f t="shared" si="86"/>
        <v>7196</v>
      </c>
      <c r="R140" s="124">
        <f t="shared" si="86"/>
        <v>51160</v>
      </c>
      <c r="S140" s="124">
        <f t="shared" si="86"/>
        <v>0</v>
      </c>
      <c r="T140" s="124">
        <f t="shared" si="86"/>
        <v>0</v>
      </c>
      <c r="U140" s="124">
        <f t="shared" si="86"/>
        <v>51160</v>
      </c>
    </row>
    <row r="141" spans="1:21" x14ac:dyDescent="0.2">
      <c r="A141" s="111" t="s">
        <v>201</v>
      </c>
      <c r="B141" s="112" t="s">
        <v>424</v>
      </c>
      <c r="C141" s="112" t="s">
        <v>413</v>
      </c>
      <c r="D141" s="112" t="s">
        <v>45</v>
      </c>
      <c r="E141" s="112" t="s">
        <v>33</v>
      </c>
      <c r="F141" s="112" t="s">
        <v>33</v>
      </c>
      <c r="G141" s="113" t="s">
        <v>464</v>
      </c>
      <c r="H141" s="114" t="s">
        <v>465</v>
      </c>
      <c r="I141" s="115">
        <f t="shared" ref="I141:U141" si="87">+I142</f>
        <v>6000</v>
      </c>
      <c r="J141" s="115">
        <f t="shared" si="87"/>
        <v>3128</v>
      </c>
      <c r="K141" s="115">
        <f t="shared" si="87"/>
        <v>0</v>
      </c>
      <c r="L141" s="115">
        <f t="shared" si="87"/>
        <v>9128</v>
      </c>
      <c r="M141" s="115">
        <f t="shared" si="87"/>
        <v>0</v>
      </c>
      <c r="N141" s="115">
        <f t="shared" si="87"/>
        <v>0</v>
      </c>
      <c r="O141" s="115">
        <f t="shared" si="87"/>
        <v>9128</v>
      </c>
      <c r="P141" s="115">
        <f t="shared" si="87"/>
        <v>0</v>
      </c>
      <c r="Q141" s="115">
        <f t="shared" si="87"/>
        <v>2120</v>
      </c>
      <c r="R141" s="115">
        <f t="shared" si="87"/>
        <v>7008</v>
      </c>
      <c r="S141" s="115">
        <f t="shared" si="87"/>
        <v>0</v>
      </c>
      <c r="T141" s="115">
        <f t="shared" si="87"/>
        <v>0</v>
      </c>
      <c r="U141" s="115">
        <f t="shared" si="87"/>
        <v>7008</v>
      </c>
    </row>
    <row r="142" spans="1:21" x14ac:dyDescent="0.2">
      <c r="A142" s="116" t="s">
        <v>201</v>
      </c>
      <c r="B142" s="117" t="s">
        <v>424</v>
      </c>
      <c r="C142" s="117" t="s">
        <v>413</v>
      </c>
      <c r="D142" s="117" t="s">
        <v>45</v>
      </c>
      <c r="E142" s="117" t="s">
        <v>45</v>
      </c>
      <c r="F142" s="117" t="s">
        <v>33</v>
      </c>
      <c r="G142" s="118" t="s">
        <v>466</v>
      </c>
      <c r="H142" s="119" t="s">
        <v>465</v>
      </c>
      <c r="I142" s="120">
        <v>6000</v>
      </c>
      <c r="J142" s="120">
        <v>3128</v>
      </c>
      <c r="K142" s="120"/>
      <c r="L142" s="120">
        <f>+I142+J142-K142</f>
        <v>9128</v>
      </c>
      <c r="M142" s="120">
        <v>0</v>
      </c>
      <c r="N142" s="120">
        <v>0</v>
      </c>
      <c r="O142" s="120">
        <f>+L142+M142-N142</f>
        <v>9128</v>
      </c>
      <c r="P142" s="120">
        <v>0</v>
      </c>
      <c r="Q142" s="120">
        <v>2120</v>
      </c>
      <c r="R142" s="120">
        <f>+O142+P142-Q142</f>
        <v>7008</v>
      </c>
      <c r="S142" s="120">
        <v>0</v>
      </c>
      <c r="T142" s="120">
        <v>0</v>
      </c>
      <c r="U142" s="120">
        <f>+R142+S142-T142</f>
        <v>7008</v>
      </c>
    </row>
    <row r="143" spans="1:21" x14ac:dyDescent="0.2">
      <c r="A143" s="111" t="s">
        <v>201</v>
      </c>
      <c r="B143" s="112" t="s">
        <v>424</v>
      </c>
      <c r="C143" s="112" t="s">
        <v>413</v>
      </c>
      <c r="D143" s="112" t="s">
        <v>51</v>
      </c>
      <c r="E143" s="112" t="s">
        <v>33</v>
      </c>
      <c r="F143" s="112" t="s">
        <v>33</v>
      </c>
      <c r="G143" s="113" t="s">
        <v>467</v>
      </c>
      <c r="H143" s="114" t="s">
        <v>468</v>
      </c>
      <c r="I143" s="115">
        <f t="shared" ref="I143:U143" si="88">+I144</f>
        <v>4500</v>
      </c>
      <c r="J143" s="115">
        <f t="shared" si="88"/>
        <v>1640</v>
      </c>
      <c r="K143" s="115">
        <f t="shared" si="88"/>
        <v>0</v>
      </c>
      <c r="L143" s="115">
        <f t="shared" si="88"/>
        <v>6140</v>
      </c>
      <c r="M143" s="115">
        <f t="shared" si="88"/>
        <v>2000</v>
      </c>
      <c r="N143" s="115">
        <f t="shared" si="88"/>
        <v>0</v>
      </c>
      <c r="O143" s="115">
        <f t="shared" si="88"/>
        <v>8140</v>
      </c>
      <c r="P143" s="115">
        <f t="shared" si="88"/>
        <v>0</v>
      </c>
      <c r="Q143" s="115">
        <f t="shared" si="88"/>
        <v>4676</v>
      </c>
      <c r="R143" s="115">
        <f t="shared" si="88"/>
        <v>3464</v>
      </c>
      <c r="S143" s="115">
        <f t="shared" si="88"/>
        <v>0</v>
      </c>
      <c r="T143" s="115">
        <f t="shared" si="88"/>
        <v>0</v>
      </c>
      <c r="U143" s="115">
        <f t="shared" si="88"/>
        <v>3464</v>
      </c>
    </row>
    <row r="144" spans="1:21" x14ac:dyDescent="0.2">
      <c r="A144" s="116" t="s">
        <v>201</v>
      </c>
      <c r="B144" s="117" t="s">
        <v>424</v>
      </c>
      <c r="C144" s="117" t="s">
        <v>413</v>
      </c>
      <c r="D144" s="117" t="s">
        <v>51</v>
      </c>
      <c r="E144" s="117" t="s">
        <v>45</v>
      </c>
      <c r="F144" s="117" t="s">
        <v>33</v>
      </c>
      <c r="G144" s="118" t="s">
        <v>469</v>
      </c>
      <c r="H144" s="119" t="s">
        <v>468</v>
      </c>
      <c r="I144" s="120">
        <v>4500</v>
      </c>
      <c r="J144" s="120">
        <v>1640</v>
      </c>
      <c r="K144" s="120"/>
      <c r="L144" s="120">
        <f>+I144+J144-K144</f>
        <v>6140</v>
      </c>
      <c r="M144" s="120">
        <v>2000</v>
      </c>
      <c r="N144" s="120"/>
      <c r="O144" s="120">
        <f>+L144+M144-N144</f>
        <v>8140</v>
      </c>
      <c r="P144" s="120">
        <v>0</v>
      </c>
      <c r="Q144" s="120">
        <v>4676</v>
      </c>
      <c r="R144" s="120">
        <f>+O144+P144-Q144</f>
        <v>3464</v>
      </c>
      <c r="S144" s="120">
        <v>0</v>
      </c>
      <c r="T144" s="120">
        <v>0</v>
      </c>
      <c r="U144" s="120">
        <f>+R144+S144-T144</f>
        <v>3464</v>
      </c>
    </row>
    <row r="145" spans="1:21" x14ac:dyDescent="0.2">
      <c r="A145" s="111" t="s">
        <v>201</v>
      </c>
      <c r="B145" s="112" t="s">
        <v>424</v>
      </c>
      <c r="C145" s="112" t="s">
        <v>413</v>
      </c>
      <c r="D145" s="112" t="s">
        <v>54</v>
      </c>
      <c r="E145" s="112" t="s">
        <v>33</v>
      </c>
      <c r="F145" s="112" t="s">
        <v>33</v>
      </c>
      <c r="G145" s="113" t="s">
        <v>470</v>
      </c>
      <c r="H145" s="114" t="s">
        <v>471</v>
      </c>
      <c r="I145" s="115">
        <f t="shared" ref="I145:U145" si="89">+I146</f>
        <v>1347</v>
      </c>
      <c r="J145" s="115">
        <f t="shared" si="89"/>
        <v>153</v>
      </c>
      <c r="K145" s="115">
        <f t="shared" si="89"/>
        <v>0</v>
      </c>
      <c r="L145" s="115">
        <f t="shared" si="89"/>
        <v>1500</v>
      </c>
      <c r="M145" s="115">
        <f t="shared" si="89"/>
        <v>0</v>
      </c>
      <c r="N145" s="115">
        <f t="shared" si="89"/>
        <v>0</v>
      </c>
      <c r="O145" s="115">
        <f t="shared" si="89"/>
        <v>1500</v>
      </c>
      <c r="P145" s="115">
        <f t="shared" si="89"/>
        <v>380</v>
      </c>
      <c r="Q145" s="115">
        <f t="shared" si="89"/>
        <v>0</v>
      </c>
      <c r="R145" s="115">
        <f t="shared" si="89"/>
        <v>1880</v>
      </c>
      <c r="S145" s="115">
        <f t="shared" si="89"/>
        <v>0</v>
      </c>
      <c r="T145" s="115">
        <f t="shared" si="89"/>
        <v>0</v>
      </c>
      <c r="U145" s="115">
        <f t="shared" si="89"/>
        <v>1880</v>
      </c>
    </row>
    <row r="146" spans="1:21" x14ac:dyDescent="0.2">
      <c r="A146" s="116" t="s">
        <v>201</v>
      </c>
      <c r="B146" s="117" t="s">
        <v>424</v>
      </c>
      <c r="C146" s="117" t="s">
        <v>413</v>
      </c>
      <c r="D146" s="117" t="s">
        <v>54</v>
      </c>
      <c r="E146" s="117" t="s">
        <v>45</v>
      </c>
      <c r="F146" s="117" t="s">
        <v>33</v>
      </c>
      <c r="G146" s="118" t="s">
        <v>472</v>
      </c>
      <c r="H146" s="119" t="s">
        <v>471</v>
      </c>
      <c r="I146" s="120">
        <v>1347</v>
      </c>
      <c r="J146" s="120">
        <v>153</v>
      </c>
      <c r="K146" s="120"/>
      <c r="L146" s="120">
        <f>+I146+J146-K146</f>
        <v>1500</v>
      </c>
      <c r="M146" s="120">
        <v>0</v>
      </c>
      <c r="N146" s="120">
        <v>0</v>
      </c>
      <c r="O146" s="120">
        <f>+L146+M146-N146</f>
        <v>1500</v>
      </c>
      <c r="P146" s="120">
        <v>380</v>
      </c>
      <c r="Q146" s="120">
        <v>0</v>
      </c>
      <c r="R146" s="120">
        <f>+O146+P146-Q146</f>
        <v>1880</v>
      </c>
      <c r="S146" s="120">
        <v>0</v>
      </c>
      <c r="T146" s="120">
        <v>0</v>
      </c>
      <c r="U146" s="120">
        <f>+R146+S146-T146</f>
        <v>1880</v>
      </c>
    </row>
    <row r="147" spans="1:21" x14ac:dyDescent="0.2">
      <c r="A147" s="111" t="s">
        <v>201</v>
      </c>
      <c r="B147" s="112" t="s">
        <v>424</v>
      </c>
      <c r="C147" s="112" t="s">
        <v>413</v>
      </c>
      <c r="D147" s="112" t="s">
        <v>63</v>
      </c>
      <c r="E147" s="112" t="s">
        <v>33</v>
      </c>
      <c r="F147" s="112" t="s">
        <v>33</v>
      </c>
      <c r="G147" s="113" t="s">
        <v>473</v>
      </c>
      <c r="H147" s="114" t="s">
        <v>474</v>
      </c>
      <c r="I147" s="115">
        <f t="shared" ref="I147:U147" si="90">+I148</f>
        <v>400</v>
      </c>
      <c r="J147" s="115">
        <f t="shared" si="90"/>
        <v>0</v>
      </c>
      <c r="K147" s="115">
        <f t="shared" si="90"/>
        <v>0</v>
      </c>
      <c r="L147" s="115">
        <f t="shared" si="90"/>
        <v>400</v>
      </c>
      <c r="M147" s="115">
        <f t="shared" si="90"/>
        <v>0</v>
      </c>
      <c r="N147" s="115">
        <f t="shared" si="90"/>
        <v>0</v>
      </c>
      <c r="O147" s="115">
        <f t="shared" si="90"/>
        <v>400</v>
      </c>
      <c r="P147" s="115">
        <f t="shared" si="90"/>
        <v>0</v>
      </c>
      <c r="Q147" s="115">
        <f t="shared" si="90"/>
        <v>400</v>
      </c>
      <c r="R147" s="115">
        <f t="shared" si="90"/>
        <v>0</v>
      </c>
      <c r="S147" s="115">
        <f t="shared" si="90"/>
        <v>0</v>
      </c>
      <c r="T147" s="115">
        <f t="shared" si="90"/>
        <v>0</v>
      </c>
      <c r="U147" s="115">
        <f t="shared" si="90"/>
        <v>0</v>
      </c>
    </row>
    <row r="148" spans="1:21" x14ac:dyDescent="0.2">
      <c r="A148" s="116" t="s">
        <v>201</v>
      </c>
      <c r="B148" s="117" t="s">
        <v>424</v>
      </c>
      <c r="C148" s="117" t="s">
        <v>413</v>
      </c>
      <c r="D148" s="117" t="s">
        <v>63</v>
      </c>
      <c r="E148" s="117" t="s">
        <v>45</v>
      </c>
      <c r="F148" s="117" t="s">
        <v>33</v>
      </c>
      <c r="G148" s="118" t="s">
        <v>475</v>
      </c>
      <c r="H148" s="119" t="s">
        <v>474</v>
      </c>
      <c r="I148" s="120">
        <v>400</v>
      </c>
      <c r="J148" s="120">
        <v>0</v>
      </c>
      <c r="K148" s="120">
        <v>0</v>
      </c>
      <c r="L148" s="120">
        <f>+I148+J148-K148</f>
        <v>400</v>
      </c>
      <c r="M148" s="120">
        <v>0</v>
      </c>
      <c r="N148" s="120">
        <v>0</v>
      </c>
      <c r="O148" s="120">
        <f>+L148+M148-N148</f>
        <v>400</v>
      </c>
      <c r="P148" s="120">
        <v>0</v>
      </c>
      <c r="Q148" s="120">
        <v>400</v>
      </c>
      <c r="R148" s="120">
        <f>+O148+P148-Q148</f>
        <v>0</v>
      </c>
      <c r="S148" s="120">
        <v>0</v>
      </c>
      <c r="T148" s="120">
        <v>0</v>
      </c>
      <c r="U148" s="120">
        <f>+R148+S148-T148</f>
        <v>0</v>
      </c>
    </row>
    <row r="149" spans="1:21" x14ac:dyDescent="0.2">
      <c r="A149" s="111" t="s">
        <v>201</v>
      </c>
      <c r="B149" s="112" t="s">
        <v>424</v>
      </c>
      <c r="C149" s="112" t="s">
        <v>413</v>
      </c>
      <c r="D149" s="112" t="s">
        <v>68</v>
      </c>
      <c r="E149" s="112" t="s">
        <v>33</v>
      </c>
      <c r="F149" s="112" t="s">
        <v>33</v>
      </c>
      <c r="G149" s="113" t="s">
        <v>476</v>
      </c>
      <c r="H149" s="114" t="s">
        <v>477</v>
      </c>
      <c r="I149" s="115">
        <f t="shared" ref="I149:U149" si="91">+I150</f>
        <v>0</v>
      </c>
      <c r="J149" s="115">
        <f t="shared" si="91"/>
        <v>0</v>
      </c>
      <c r="K149" s="115">
        <f t="shared" si="91"/>
        <v>0</v>
      </c>
      <c r="L149" s="115">
        <f t="shared" si="91"/>
        <v>0</v>
      </c>
      <c r="M149" s="115">
        <f t="shared" si="91"/>
        <v>0</v>
      </c>
      <c r="N149" s="115">
        <f t="shared" si="91"/>
        <v>0</v>
      </c>
      <c r="O149" s="115">
        <f t="shared" si="91"/>
        <v>0</v>
      </c>
      <c r="P149" s="115">
        <f t="shared" si="91"/>
        <v>0</v>
      </c>
      <c r="Q149" s="115">
        <f t="shared" si="91"/>
        <v>0</v>
      </c>
      <c r="R149" s="115">
        <f t="shared" si="91"/>
        <v>0</v>
      </c>
      <c r="S149" s="115">
        <f t="shared" si="91"/>
        <v>0</v>
      </c>
      <c r="T149" s="115">
        <f t="shared" si="91"/>
        <v>0</v>
      </c>
      <c r="U149" s="115">
        <f t="shared" si="91"/>
        <v>0</v>
      </c>
    </row>
    <row r="150" spans="1:21" x14ac:dyDescent="0.2">
      <c r="A150" s="116" t="s">
        <v>201</v>
      </c>
      <c r="B150" s="117" t="s">
        <v>424</v>
      </c>
      <c r="C150" s="117" t="s">
        <v>413</v>
      </c>
      <c r="D150" s="117" t="s">
        <v>68</v>
      </c>
      <c r="E150" s="117" t="s">
        <v>45</v>
      </c>
      <c r="F150" s="117" t="s">
        <v>33</v>
      </c>
      <c r="G150" s="118" t="s">
        <v>478</v>
      </c>
      <c r="H150" s="119" t="s">
        <v>477</v>
      </c>
      <c r="I150" s="120">
        <v>0</v>
      </c>
      <c r="J150" s="120">
        <v>0</v>
      </c>
      <c r="K150" s="120">
        <v>0</v>
      </c>
      <c r="L150" s="120">
        <f>+I150+J150-K150</f>
        <v>0</v>
      </c>
      <c r="M150" s="120">
        <v>0</v>
      </c>
      <c r="N150" s="120">
        <v>0</v>
      </c>
      <c r="O150" s="120">
        <f>+L150+M150-N150</f>
        <v>0</v>
      </c>
      <c r="P150" s="120">
        <v>0</v>
      </c>
      <c r="Q150" s="120">
        <v>0</v>
      </c>
      <c r="R150" s="120">
        <f>+O150+P150-Q150</f>
        <v>0</v>
      </c>
      <c r="S150" s="120">
        <v>0</v>
      </c>
      <c r="T150" s="120">
        <v>0</v>
      </c>
      <c r="U150" s="120">
        <f>+R150+S150-T150</f>
        <v>0</v>
      </c>
    </row>
    <row r="151" spans="1:21" x14ac:dyDescent="0.2">
      <c r="A151" s="111" t="s">
        <v>201</v>
      </c>
      <c r="B151" s="112" t="s">
        <v>424</v>
      </c>
      <c r="C151" s="112" t="s">
        <v>413</v>
      </c>
      <c r="D151" s="112" t="s">
        <v>73</v>
      </c>
      <c r="E151" s="112" t="s">
        <v>33</v>
      </c>
      <c r="F151" s="112" t="s">
        <v>33</v>
      </c>
      <c r="G151" s="113" t="s">
        <v>479</v>
      </c>
      <c r="H151" s="114" t="s">
        <v>480</v>
      </c>
      <c r="I151" s="115">
        <f t="shared" ref="I151:U151" si="92">+I152</f>
        <v>0</v>
      </c>
      <c r="J151" s="115">
        <f t="shared" si="92"/>
        <v>0</v>
      </c>
      <c r="K151" s="115">
        <f t="shared" si="92"/>
        <v>0</v>
      </c>
      <c r="L151" s="115">
        <f t="shared" si="92"/>
        <v>0</v>
      </c>
      <c r="M151" s="115">
        <f t="shared" si="92"/>
        <v>0</v>
      </c>
      <c r="N151" s="115">
        <f t="shared" si="92"/>
        <v>0</v>
      </c>
      <c r="O151" s="115">
        <f t="shared" si="92"/>
        <v>0</v>
      </c>
      <c r="P151" s="115">
        <f t="shared" si="92"/>
        <v>0</v>
      </c>
      <c r="Q151" s="115">
        <f t="shared" si="92"/>
        <v>0</v>
      </c>
      <c r="R151" s="115">
        <f t="shared" si="92"/>
        <v>0</v>
      </c>
      <c r="S151" s="115">
        <f t="shared" si="92"/>
        <v>0</v>
      </c>
      <c r="T151" s="115">
        <f t="shared" si="92"/>
        <v>0</v>
      </c>
      <c r="U151" s="115">
        <f t="shared" si="92"/>
        <v>0</v>
      </c>
    </row>
    <row r="152" spans="1:21" x14ac:dyDescent="0.2">
      <c r="A152" s="111"/>
      <c r="B152" s="112"/>
      <c r="C152" s="112"/>
      <c r="D152" s="112"/>
      <c r="E152" s="112"/>
      <c r="F152" s="112"/>
      <c r="G152" s="118" t="s">
        <v>481</v>
      </c>
      <c r="H152" s="119" t="s">
        <v>480</v>
      </c>
      <c r="I152" s="120">
        <v>0</v>
      </c>
      <c r="J152" s="120">
        <v>0</v>
      </c>
      <c r="K152" s="120">
        <v>0</v>
      </c>
      <c r="L152" s="120">
        <f>+I152+J152-K152</f>
        <v>0</v>
      </c>
      <c r="M152" s="120">
        <v>0</v>
      </c>
      <c r="N152" s="120">
        <v>0</v>
      </c>
      <c r="O152" s="120">
        <f>+L152+M152-N152</f>
        <v>0</v>
      </c>
      <c r="P152" s="120">
        <v>0</v>
      </c>
      <c r="Q152" s="120">
        <v>0</v>
      </c>
      <c r="R152" s="120">
        <f>+O152+P152-Q152</f>
        <v>0</v>
      </c>
      <c r="S152" s="120">
        <v>0</v>
      </c>
      <c r="T152" s="120">
        <v>0</v>
      </c>
      <c r="U152" s="120">
        <f>+R152+S152-T152</f>
        <v>0</v>
      </c>
    </row>
    <row r="153" spans="1:21" x14ac:dyDescent="0.2">
      <c r="A153" s="111" t="s">
        <v>201</v>
      </c>
      <c r="B153" s="112" t="s">
        <v>424</v>
      </c>
      <c r="C153" s="112" t="s">
        <v>413</v>
      </c>
      <c r="D153" s="112" t="s">
        <v>86</v>
      </c>
      <c r="E153" s="112" t="s">
        <v>33</v>
      </c>
      <c r="F153" s="112" t="s">
        <v>33</v>
      </c>
      <c r="G153" s="113" t="s">
        <v>482</v>
      </c>
      <c r="H153" s="114" t="s">
        <v>483</v>
      </c>
      <c r="I153" s="115">
        <f t="shared" ref="I153:U153" si="93">+I154</f>
        <v>3500</v>
      </c>
      <c r="J153" s="115">
        <f t="shared" si="93"/>
        <v>4323</v>
      </c>
      <c r="K153" s="115">
        <f t="shared" si="93"/>
        <v>0</v>
      </c>
      <c r="L153" s="115">
        <f t="shared" si="93"/>
        <v>7823</v>
      </c>
      <c r="M153" s="115">
        <f t="shared" si="93"/>
        <v>0</v>
      </c>
      <c r="N153" s="115">
        <f t="shared" si="93"/>
        <v>0</v>
      </c>
      <c r="O153" s="115">
        <f t="shared" si="93"/>
        <v>7823</v>
      </c>
      <c r="P153" s="115">
        <f t="shared" si="93"/>
        <v>4525</v>
      </c>
      <c r="Q153" s="115">
        <f t="shared" si="93"/>
        <v>0</v>
      </c>
      <c r="R153" s="115">
        <f t="shared" si="93"/>
        <v>12348</v>
      </c>
      <c r="S153" s="115">
        <f t="shared" si="93"/>
        <v>0</v>
      </c>
      <c r="T153" s="115">
        <f t="shared" si="93"/>
        <v>0</v>
      </c>
      <c r="U153" s="115">
        <f t="shared" si="93"/>
        <v>12348</v>
      </c>
    </row>
    <row r="154" spans="1:21" x14ac:dyDescent="0.2">
      <c r="A154" s="116" t="s">
        <v>201</v>
      </c>
      <c r="B154" s="117" t="s">
        <v>424</v>
      </c>
      <c r="C154" s="117" t="s">
        <v>413</v>
      </c>
      <c r="D154" s="117" t="s">
        <v>86</v>
      </c>
      <c r="E154" s="117" t="s">
        <v>45</v>
      </c>
      <c r="F154" s="117" t="s">
        <v>33</v>
      </c>
      <c r="G154" s="118" t="s">
        <v>484</v>
      </c>
      <c r="H154" s="119" t="s">
        <v>483</v>
      </c>
      <c r="I154" s="120">
        <v>3500</v>
      </c>
      <c r="J154" s="120">
        <v>4323</v>
      </c>
      <c r="K154" s="120"/>
      <c r="L154" s="120">
        <f>+I154+J154-K154</f>
        <v>7823</v>
      </c>
      <c r="M154" s="120">
        <v>0</v>
      </c>
      <c r="N154" s="120">
        <v>0</v>
      </c>
      <c r="O154" s="120">
        <f>+L154+M154-N154</f>
        <v>7823</v>
      </c>
      <c r="P154" s="120">
        <v>4525</v>
      </c>
      <c r="Q154" s="120">
        <v>0</v>
      </c>
      <c r="R154" s="120">
        <f>+O154+P154-Q154</f>
        <v>12348</v>
      </c>
      <c r="S154" s="120">
        <v>0</v>
      </c>
      <c r="T154" s="120">
        <v>0</v>
      </c>
      <c r="U154" s="120">
        <f>+R154+S154-T154</f>
        <v>12348</v>
      </c>
    </row>
    <row r="155" spans="1:21" x14ac:dyDescent="0.2">
      <c r="A155" s="111" t="s">
        <v>201</v>
      </c>
      <c r="B155" s="112" t="s">
        <v>424</v>
      </c>
      <c r="C155" s="112" t="s">
        <v>413</v>
      </c>
      <c r="D155" s="112" t="s">
        <v>89</v>
      </c>
      <c r="E155" s="112" t="s">
        <v>33</v>
      </c>
      <c r="F155" s="112" t="s">
        <v>33</v>
      </c>
      <c r="G155" s="113" t="s">
        <v>485</v>
      </c>
      <c r="H155" s="114" t="s">
        <v>486</v>
      </c>
      <c r="I155" s="115">
        <f t="shared" ref="I155:U155" si="94">+I156</f>
        <v>0</v>
      </c>
      <c r="J155" s="115">
        <f t="shared" si="94"/>
        <v>0</v>
      </c>
      <c r="K155" s="115">
        <f t="shared" si="94"/>
        <v>0</v>
      </c>
      <c r="L155" s="115">
        <f t="shared" si="94"/>
        <v>0</v>
      </c>
      <c r="M155" s="115">
        <f t="shared" si="94"/>
        <v>0</v>
      </c>
      <c r="N155" s="115">
        <f t="shared" si="94"/>
        <v>0</v>
      </c>
      <c r="O155" s="115">
        <f t="shared" si="94"/>
        <v>0</v>
      </c>
      <c r="P155" s="115">
        <f t="shared" si="94"/>
        <v>0</v>
      </c>
      <c r="Q155" s="115">
        <f t="shared" si="94"/>
        <v>0</v>
      </c>
      <c r="R155" s="115">
        <f t="shared" si="94"/>
        <v>0</v>
      </c>
      <c r="S155" s="115">
        <f t="shared" si="94"/>
        <v>0</v>
      </c>
      <c r="T155" s="115">
        <f t="shared" si="94"/>
        <v>0</v>
      </c>
      <c r="U155" s="115">
        <f t="shared" si="94"/>
        <v>0</v>
      </c>
    </row>
    <row r="156" spans="1:21" x14ac:dyDescent="0.2">
      <c r="A156" s="116" t="s">
        <v>201</v>
      </c>
      <c r="B156" s="117" t="s">
        <v>424</v>
      </c>
      <c r="C156" s="117" t="s">
        <v>413</v>
      </c>
      <c r="D156" s="117" t="s">
        <v>89</v>
      </c>
      <c r="E156" s="117" t="s">
        <v>45</v>
      </c>
      <c r="F156" s="117" t="s">
        <v>33</v>
      </c>
      <c r="G156" s="118" t="s">
        <v>487</v>
      </c>
      <c r="H156" s="119" t="s">
        <v>486</v>
      </c>
      <c r="I156" s="120">
        <v>0</v>
      </c>
      <c r="J156" s="120">
        <v>0</v>
      </c>
      <c r="K156" s="120">
        <v>0</v>
      </c>
      <c r="L156" s="120">
        <f>+I156+J156-K156</f>
        <v>0</v>
      </c>
      <c r="M156" s="120">
        <v>0</v>
      </c>
      <c r="N156" s="120">
        <v>0</v>
      </c>
      <c r="O156" s="120">
        <f>+L156+M156-N156</f>
        <v>0</v>
      </c>
      <c r="P156" s="120">
        <v>0</v>
      </c>
      <c r="Q156" s="120">
        <v>0</v>
      </c>
      <c r="R156" s="120">
        <f>+O156+P156-Q156</f>
        <v>0</v>
      </c>
      <c r="S156" s="120">
        <v>0</v>
      </c>
      <c r="T156" s="120">
        <v>0</v>
      </c>
      <c r="U156" s="120">
        <f>+R156+S156-T156</f>
        <v>0</v>
      </c>
    </row>
    <row r="157" spans="1:21" x14ac:dyDescent="0.2">
      <c r="A157" s="111" t="s">
        <v>201</v>
      </c>
      <c r="B157" s="112" t="s">
        <v>424</v>
      </c>
      <c r="C157" s="112" t="s">
        <v>413</v>
      </c>
      <c r="D157" s="112" t="s">
        <v>92</v>
      </c>
      <c r="E157" s="112" t="s">
        <v>33</v>
      </c>
      <c r="F157" s="112" t="s">
        <v>33</v>
      </c>
      <c r="G157" s="113" t="s">
        <v>488</v>
      </c>
      <c r="H157" s="114" t="s">
        <v>489</v>
      </c>
      <c r="I157" s="115">
        <f t="shared" ref="I157:U157" si="95">+I158</f>
        <v>1000</v>
      </c>
      <c r="J157" s="115">
        <f t="shared" si="95"/>
        <v>40</v>
      </c>
      <c r="K157" s="115">
        <f t="shared" si="95"/>
        <v>0</v>
      </c>
      <c r="L157" s="115">
        <f t="shared" si="95"/>
        <v>1040</v>
      </c>
      <c r="M157" s="115">
        <f t="shared" si="95"/>
        <v>575</v>
      </c>
      <c r="N157" s="115">
        <f t="shared" si="95"/>
        <v>0</v>
      </c>
      <c r="O157" s="115">
        <f t="shared" si="95"/>
        <v>1615</v>
      </c>
      <c r="P157" s="115">
        <f t="shared" si="95"/>
        <v>830</v>
      </c>
      <c r="Q157" s="115">
        <f t="shared" si="95"/>
        <v>0</v>
      </c>
      <c r="R157" s="115">
        <f t="shared" si="95"/>
        <v>2445</v>
      </c>
      <c r="S157" s="115">
        <f t="shared" si="95"/>
        <v>0</v>
      </c>
      <c r="T157" s="115">
        <f t="shared" si="95"/>
        <v>0</v>
      </c>
      <c r="U157" s="115">
        <f t="shared" si="95"/>
        <v>2445</v>
      </c>
    </row>
    <row r="158" spans="1:21" x14ac:dyDescent="0.2">
      <c r="A158" s="116" t="s">
        <v>201</v>
      </c>
      <c r="B158" s="117" t="s">
        <v>424</v>
      </c>
      <c r="C158" s="117" t="s">
        <v>413</v>
      </c>
      <c r="D158" s="117" t="s">
        <v>92</v>
      </c>
      <c r="E158" s="117" t="s">
        <v>45</v>
      </c>
      <c r="F158" s="117" t="s">
        <v>33</v>
      </c>
      <c r="G158" s="118" t="s">
        <v>490</v>
      </c>
      <c r="H158" s="119" t="s">
        <v>489</v>
      </c>
      <c r="I158" s="120">
        <v>1000</v>
      </c>
      <c r="J158" s="120">
        <v>40</v>
      </c>
      <c r="K158" s="120"/>
      <c r="L158" s="120">
        <f>+I158+J158-K158</f>
        <v>1040</v>
      </c>
      <c r="M158" s="120">
        <v>575</v>
      </c>
      <c r="N158" s="120">
        <v>0</v>
      </c>
      <c r="O158" s="120">
        <f>+L158+M158-N158</f>
        <v>1615</v>
      </c>
      <c r="P158" s="120">
        <v>830</v>
      </c>
      <c r="Q158" s="120">
        <v>0</v>
      </c>
      <c r="R158" s="120">
        <f>+O158+P158-Q158</f>
        <v>2445</v>
      </c>
      <c r="S158" s="120">
        <v>0</v>
      </c>
      <c r="T158" s="120">
        <v>0</v>
      </c>
      <c r="U158" s="120">
        <f>+R158+S158-T158</f>
        <v>2445</v>
      </c>
    </row>
    <row r="159" spans="1:21" x14ac:dyDescent="0.2">
      <c r="A159" s="111" t="s">
        <v>201</v>
      </c>
      <c r="B159" s="112" t="s">
        <v>424</v>
      </c>
      <c r="C159" s="112" t="s">
        <v>413</v>
      </c>
      <c r="D159" s="112" t="s">
        <v>220</v>
      </c>
      <c r="E159" s="112" t="s">
        <v>33</v>
      </c>
      <c r="F159" s="112" t="s">
        <v>33</v>
      </c>
      <c r="G159" s="113" t="s">
        <v>491</v>
      </c>
      <c r="H159" s="114" t="s">
        <v>492</v>
      </c>
      <c r="I159" s="115">
        <f t="shared" ref="I159:U159" si="96">+I160</f>
        <v>4000</v>
      </c>
      <c r="J159" s="115">
        <f t="shared" si="96"/>
        <v>0</v>
      </c>
      <c r="K159" s="115">
        <f t="shared" si="96"/>
        <v>0</v>
      </c>
      <c r="L159" s="115">
        <f t="shared" si="96"/>
        <v>4000</v>
      </c>
      <c r="M159" s="115">
        <f t="shared" si="96"/>
        <v>10100</v>
      </c>
      <c r="N159" s="115">
        <f t="shared" si="96"/>
        <v>0</v>
      </c>
      <c r="O159" s="115">
        <f t="shared" si="96"/>
        <v>14100</v>
      </c>
      <c r="P159" s="115">
        <f t="shared" si="96"/>
        <v>1572</v>
      </c>
      <c r="Q159" s="115">
        <f t="shared" si="96"/>
        <v>0</v>
      </c>
      <c r="R159" s="115">
        <f t="shared" si="96"/>
        <v>15672</v>
      </c>
      <c r="S159" s="115">
        <f t="shared" si="96"/>
        <v>0</v>
      </c>
      <c r="T159" s="115">
        <f t="shared" si="96"/>
        <v>0</v>
      </c>
      <c r="U159" s="115">
        <f t="shared" si="96"/>
        <v>15672</v>
      </c>
    </row>
    <row r="160" spans="1:21" x14ac:dyDescent="0.2">
      <c r="A160" s="116" t="s">
        <v>201</v>
      </c>
      <c r="B160" s="117" t="s">
        <v>424</v>
      </c>
      <c r="C160" s="117" t="s">
        <v>413</v>
      </c>
      <c r="D160" s="117" t="s">
        <v>220</v>
      </c>
      <c r="E160" s="117" t="s">
        <v>45</v>
      </c>
      <c r="F160" s="117" t="s">
        <v>33</v>
      </c>
      <c r="G160" s="118" t="s">
        <v>493</v>
      </c>
      <c r="H160" s="119" t="s">
        <v>492</v>
      </c>
      <c r="I160" s="120">
        <v>4000</v>
      </c>
      <c r="J160" s="120"/>
      <c r="K160" s="120">
        <v>0</v>
      </c>
      <c r="L160" s="120">
        <f>+I160+J160-K160</f>
        <v>4000</v>
      </c>
      <c r="M160" s="120">
        <v>10100</v>
      </c>
      <c r="N160" s="120">
        <v>0</v>
      </c>
      <c r="O160" s="120">
        <f>+L160+M160-N160</f>
        <v>14100</v>
      </c>
      <c r="P160" s="120">
        <v>1572</v>
      </c>
      <c r="Q160" s="120">
        <v>0</v>
      </c>
      <c r="R160" s="120">
        <f>+O160+P160-Q160</f>
        <v>15672</v>
      </c>
      <c r="S160" s="120">
        <v>0</v>
      </c>
      <c r="T160" s="120">
        <v>0</v>
      </c>
      <c r="U160" s="120">
        <f>+R160+S160-T160</f>
        <v>15672</v>
      </c>
    </row>
    <row r="161" spans="1:21" x14ac:dyDescent="0.2">
      <c r="A161" s="111" t="s">
        <v>201</v>
      </c>
      <c r="B161" s="112" t="s">
        <v>424</v>
      </c>
      <c r="C161" s="112" t="s">
        <v>413</v>
      </c>
      <c r="D161" s="112" t="s">
        <v>223</v>
      </c>
      <c r="E161" s="112" t="s">
        <v>33</v>
      </c>
      <c r="F161" s="112" t="s">
        <v>33</v>
      </c>
      <c r="G161" s="113" t="s">
        <v>494</v>
      </c>
      <c r="H161" s="114" t="s">
        <v>495</v>
      </c>
      <c r="I161" s="115">
        <f t="shared" ref="I161:U161" si="97">+I162</f>
        <v>0</v>
      </c>
      <c r="J161" s="115">
        <f t="shared" si="97"/>
        <v>0</v>
      </c>
      <c r="K161" s="115">
        <f t="shared" si="97"/>
        <v>0</v>
      </c>
      <c r="L161" s="115">
        <f t="shared" si="97"/>
        <v>0</v>
      </c>
      <c r="M161" s="115">
        <f t="shared" si="97"/>
        <v>0</v>
      </c>
      <c r="N161" s="115">
        <f t="shared" si="97"/>
        <v>0</v>
      </c>
      <c r="O161" s="115">
        <f t="shared" si="97"/>
        <v>0</v>
      </c>
      <c r="P161" s="115">
        <f t="shared" si="97"/>
        <v>0</v>
      </c>
      <c r="Q161" s="115">
        <f t="shared" si="97"/>
        <v>0</v>
      </c>
      <c r="R161" s="115">
        <f t="shared" si="97"/>
        <v>0</v>
      </c>
      <c r="S161" s="115">
        <f t="shared" si="97"/>
        <v>0</v>
      </c>
      <c r="T161" s="115">
        <f t="shared" si="97"/>
        <v>0</v>
      </c>
      <c r="U161" s="115">
        <f t="shared" si="97"/>
        <v>0</v>
      </c>
    </row>
    <row r="162" spans="1:21" x14ac:dyDescent="0.2">
      <c r="A162" s="116" t="s">
        <v>201</v>
      </c>
      <c r="B162" s="117" t="s">
        <v>424</v>
      </c>
      <c r="C162" s="117" t="s">
        <v>413</v>
      </c>
      <c r="D162" s="117" t="s">
        <v>223</v>
      </c>
      <c r="E162" s="117" t="s">
        <v>45</v>
      </c>
      <c r="F162" s="117" t="s">
        <v>33</v>
      </c>
      <c r="G162" s="118" t="s">
        <v>496</v>
      </c>
      <c r="H162" s="119" t="s">
        <v>495</v>
      </c>
      <c r="I162" s="120">
        <v>0</v>
      </c>
      <c r="J162" s="120">
        <v>0</v>
      </c>
      <c r="K162" s="120">
        <v>0</v>
      </c>
      <c r="L162" s="120">
        <f>+I162+J162-K162</f>
        <v>0</v>
      </c>
      <c r="M162" s="120">
        <v>0</v>
      </c>
      <c r="N162" s="120">
        <v>0</v>
      </c>
      <c r="O162" s="120">
        <f>+L162+M162-N162</f>
        <v>0</v>
      </c>
      <c r="P162" s="120">
        <v>0</v>
      </c>
      <c r="Q162" s="120">
        <v>0</v>
      </c>
      <c r="R162" s="120">
        <f>+O162+P162-Q162</f>
        <v>0</v>
      </c>
      <c r="S162" s="120">
        <v>0</v>
      </c>
      <c r="T162" s="120">
        <v>0</v>
      </c>
      <c r="U162" s="120">
        <f>+R162+S162-T162</f>
        <v>0</v>
      </c>
    </row>
    <row r="163" spans="1:21" x14ac:dyDescent="0.2">
      <c r="A163" s="111" t="s">
        <v>201</v>
      </c>
      <c r="B163" s="112" t="s">
        <v>424</v>
      </c>
      <c r="C163" s="112" t="s">
        <v>413</v>
      </c>
      <c r="D163" s="112" t="s">
        <v>497</v>
      </c>
      <c r="E163" s="112" t="s">
        <v>33</v>
      </c>
      <c r="F163" s="112" t="s">
        <v>33</v>
      </c>
      <c r="G163" s="113" t="s">
        <v>498</v>
      </c>
      <c r="H163" s="114" t="s">
        <v>499</v>
      </c>
      <c r="I163" s="115">
        <f t="shared" ref="I163:U163" si="98">+I164</f>
        <v>0</v>
      </c>
      <c r="J163" s="115">
        <f t="shared" si="98"/>
        <v>0</v>
      </c>
      <c r="K163" s="115">
        <f t="shared" si="98"/>
        <v>0</v>
      </c>
      <c r="L163" s="115">
        <f t="shared" si="98"/>
        <v>0</v>
      </c>
      <c r="M163" s="115">
        <f t="shared" si="98"/>
        <v>0</v>
      </c>
      <c r="N163" s="115">
        <f t="shared" si="98"/>
        <v>0</v>
      </c>
      <c r="O163" s="115">
        <f t="shared" si="98"/>
        <v>0</v>
      </c>
      <c r="P163" s="115">
        <f t="shared" si="98"/>
        <v>0</v>
      </c>
      <c r="Q163" s="115">
        <f t="shared" si="98"/>
        <v>0</v>
      </c>
      <c r="R163" s="115">
        <f t="shared" si="98"/>
        <v>0</v>
      </c>
      <c r="S163" s="115">
        <f t="shared" si="98"/>
        <v>0</v>
      </c>
      <c r="T163" s="115">
        <f t="shared" si="98"/>
        <v>0</v>
      </c>
      <c r="U163" s="115">
        <f t="shared" si="98"/>
        <v>0</v>
      </c>
    </row>
    <row r="164" spans="1:21" x14ac:dyDescent="0.2">
      <c r="A164" s="116" t="s">
        <v>201</v>
      </c>
      <c r="B164" s="117" t="s">
        <v>424</v>
      </c>
      <c r="C164" s="117" t="s">
        <v>413</v>
      </c>
      <c r="D164" s="117" t="s">
        <v>497</v>
      </c>
      <c r="E164" s="117" t="s">
        <v>45</v>
      </c>
      <c r="F164" s="117" t="s">
        <v>33</v>
      </c>
      <c r="G164" s="118" t="s">
        <v>500</v>
      </c>
      <c r="H164" s="119" t="s">
        <v>499</v>
      </c>
      <c r="I164" s="120">
        <v>0</v>
      </c>
      <c r="J164" s="120">
        <v>0</v>
      </c>
      <c r="K164" s="120">
        <v>0</v>
      </c>
      <c r="L164" s="120">
        <f>+I164+J164-K164</f>
        <v>0</v>
      </c>
      <c r="M164" s="120">
        <v>0</v>
      </c>
      <c r="N164" s="120">
        <v>0</v>
      </c>
      <c r="O164" s="120">
        <f>+L164+M164-N164</f>
        <v>0</v>
      </c>
      <c r="P164" s="120">
        <v>0</v>
      </c>
      <c r="Q164" s="120">
        <v>0</v>
      </c>
      <c r="R164" s="120">
        <f>+O164+P164-Q164</f>
        <v>0</v>
      </c>
      <c r="S164" s="120">
        <v>0</v>
      </c>
      <c r="T164" s="120">
        <v>0</v>
      </c>
      <c r="U164" s="120">
        <f>+R164+S164-T164</f>
        <v>0</v>
      </c>
    </row>
    <row r="165" spans="1:21" x14ac:dyDescent="0.2">
      <c r="A165" s="111" t="s">
        <v>201</v>
      </c>
      <c r="B165" s="112" t="s">
        <v>424</v>
      </c>
      <c r="C165" s="112" t="s">
        <v>413</v>
      </c>
      <c r="D165" s="112" t="s">
        <v>324</v>
      </c>
      <c r="E165" s="112" t="s">
        <v>33</v>
      </c>
      <c r="F165" s="112" t="s">
        <v>33</v>
      </c>
      <c r="G165" s="113" t="s">
        <v>501</v>
      </c>
      <c r="H165" s="114" t="s">
        <v>502</v>
      </c>
      <c r="I165" s="115">
        <f t="shared" ref="I165:U165" si="99">+I166</f>
        <v>1000</v>
      </c>
      <c r="J165" s="115">
        <f t="shared" si="99"/>
        <v>1810</v>
      </c>
      <c r="K165" s="115">
        <f t="shared" si="99"/>
        <v>0</v>
      </c>
      <c r="L165" s="115">
        <f t="shared" si="99"/>
        <v>2810</v>
      </c>
      <c r="M165" s="115">
        <f t="shared" si="99"/>
        <v>0</v>
      </c>
      <c r="N165" s="115">
        <f t="shared" si="99"/>
        <v>0</v>
      </c>
      <c r="O165" s="115">
        <f t="shared" si="99"/>
        <v>2810</v>
      </c>
      <c r="P165" s="115">
        <f t="shared" si="99"/>
        <v>650</v>
      </c>
      <c r="Q165" s="115">
        <f t="shared" si="99"/>
        <v>0</v>
      </c>
      <c r="R165" s="115">
        <f t="shared" si="99"/>
        <v>3460</v>
      </c>
      <c r="S165" s="115">
        <f t="shared" si="99"/>
        <v>0</v>
      </c>
      <c r="T165" s="115">
        <f t="shared" si="99"/>
        <v>0</v>
      </c>
      <c r="U165" s="115">
        <f t="shared" si="99"/>
        <v>3460</v>
      </c>
    </row>
    <row r="166" spans="1:21" x14ac:dyDescent="0.2">
      <c r="A166" s="116" t="s">
        <v>201</v>
      </c>
      <c r="B166" s="117" t="s">
        <v>424</v>
      </c>
      <c r="C166" s="117" t="s">
        <v>413</v>
      </c>
      <c r="D166" s="117" t="s">
        <v>324</v>
      </c>
      <c r="E166" s="117" t="s">
        <v>45</v>
      </c>
      <c r="F166" s="117" t="s">
        <v>33</v>
      </c>
      <c r="G166" s="118" t="s">
        <v>503</v>
      </c>
      <c r="H166" s="119" t="s">
        <v>502</v>
      </c>
      <c r="I166" s="122">
        <v>1000</v>
      </c>
      <c r="J166" s="122">
        <v>1810</v>
      </c>
      <c r="K166" s="122">
        <v>0</v>
      </c>
      <c r="L166" s="122">
        <f>+I166+J166-K166</f>
        <v>2810</v>
      </c>
      <c r="M166" s="120">
        <v>0</v>
      </c>
      <c r="N166" s="120">
        <v>0</v>
      </c>
      <c r="O166" s="120">
        <f>+L166+M166-N166</f>
        <v>2810</v>
      </c>
      <c r="P166" s="120">
        <f>410+240</f>
        <v>650</v>
      </c>
      <c r="Q166" s="120">
        <v>0</v>
      </c>
      <c r="R166" s="120">
        <f>+O166+P166-Q166</f>
        <v>3460</v>
      </c>
      <c r="S166" s="120">
        <v>0</v>
      </c>
      <c r="T166" s="120">
        <v>0</v>
      </c>
      <c r="U166" s="120">
        <f>+R166+S166-T166</f>
        <v>3460</v>
      </c>
    </row>
    <row r="167" spans="1:21" x14ac:dyDescent="0.2">
      <c r="A167" s="111" t="s">
        <v>201</v>
      </c>
      <c r="B167" s="112" t="s">
        <v>424</v>
      </c>
      <c r="C167" s="112" t="s">
        <v>413</v>
      </c>
      <c r="D167" s="112" t="s">
        <v>105</v>
      </c>
      <c r="E167" s="112" t="s">
        <v>33</v>
      </c>
      <c r="F167" s="112" t="s">
        <v>33</v>
      </c>
      <c r="G167" s="113" t="s">
        <v>504</v>
      </c>
      <c r="H167" s="114" t="s">
        <v>164</v>
      </c>
      <c r="I167" s="115">
        <f t="shared" ref="I167:U167" si="100">+I168</f>
        <v>0</v>
      </c>
      <c r="J167" s="115">
        <f t="shared" si="100"/>
        <v>500</v>
      </c>
      <c r="K167" s="115">
        <f t="shared" si="100"/>
        <v>0</v>
      </c>
      <c r="L167" s="115">
        <f t="shared" si="100"/>
        <v>500</v>
      </c>
      <c r="M167" s="115">
        <f t="shared" si="100"/>
        <v>1000</v>
      </c>
      <c r="N167" s="115">
        <f t="shared" si="100"/>
        <v>0</v>
      </c>
      <c r="O167" s="115">
        <f t="shared" si="100"/>
        <v>1500</v>
      </c>
      <c r="P167" s="115">
        <f t="shared" si="100"/>
        <v>3383</v>
      </c>
      <c r="Q167" s="115">
        <f t="shared" si="100"/>
        <v>0</v>
      </c>
      <c r="R167" s="115">
        <f t="shared" si="100"/>
        <v>4883</v>
      </c>
      <c r="S167" s="115">
        <f t="shared" si="100"/>
        <v>0</v>
      </c>
      <c r="T167" s="115">
        <f t="shared" si="100"/>
        <v>0</v>
      </c>
      <c r="U167" s="115">
        <f t="shared" si="100"/>
        <v>4883</v>
      </c>
    </row>
    <row r="168" spans="1:21" x14ac:dyDescent="0.2">
      <c r="A168" s="116" t="s">
        <v>201</v>
      </c>
      <c r="B168" s="117" t="s">
        <v>424</v>
      </c>
      <c r="C168" s="117" t="s">
        <v>413</v>
      </c>
      <c r="D168" s="117" t="s">
        <v>105</v>
      </c>
      <c r="E168" s="117" t="s">
        <v>45</v>
      </c>
      <c r="F168" s="117" t="s">
        <v>33</v>
      </c>
      <c r="G168" s="118" t="s">
        <v>505</v>
      </c>
      <c r="H168" s="119" t="s">
        <v>506</v>
      </c>
      <c r="I168" s="120">
        <v>0</v>
      </c>
      <c r="J168" s="120">
        <v>500</v>
      </c>
      <c r="K168" s="120">
        <v>0</v>
      </c>
      <c r="L168" s="120">
        <f>+I168+J168-K168</f>
        <v>500</v>
      </c>
      <c r="M168" s="120">
        <v>1000</v>
      </c>
      <c r="N168" s="120">
        <v>0</v>
      </c>
      <c r="O168" s="120">
        <f>+L168+M168-N168</f>
        <v>1500</v>
      </c>
      <c r="P168" s="120">
        <v>3383</v>
      </c>
      <c r="Q168" s="120">
        <v>0</v>
      </c>
      <c r="R168" s="120">
        <f>+O168+P168-Q168</f>
        <v>4883</v>
      </c>
      <c r="S168" s="120">
        <v>0</v>
      </c>
      <c r="T168" s="120">
        <v>0</v>
      </c>
      <c r="U168" s="120">
        <f>+R168+S168-T168</f>
        <v>4883</v>
      </c>
    </row>
    <row r="169" spans="1:21" x14ac:dyDescent="0.2">
      <c r="A169" s="106" t="s">
        <v>201</v>
      </c>
      <c r="B169" s="107" t="s">
        <v>424</v>
      </c>
      <c r="C169" s="107" t="s">
        <v>39</v>
      </c>
      <c r="D169" s="107" t="s">
        <v>33</v>
      </c>
      <c r="E169" s="107" t="s">
        <v>33</v>
      </c>
      <c r="F169" s="107" t="s">
        <v>33</v>
      </c>
      <c r="G169" s="108" t="s">
        <v>507</v>
      </c>
      <c r="H169" s="109" t="s">
        <v>508</v>
      </c>
      <c r="I169" s="124">
        <f t="shared" ref="I169:U169" si="101">+I170+I172+I174+I176+I178+I180+I182+I184+I186</f>
        <v>46300</v>
      </c>
      <c r="J169" s="124">
        <f t="shared" si="101"/>
        <v>820</v>
      </c>
      <c r="K169" s="124">
        <f t="shared" si="101"/>
        <v>0</v>
      </c>
      <c r="L169" s="124">
        <f t="shared" si="101"/>
        <v>47120</v>
      </c>
      <c r="M169" s="124">
        <f t="shared" si="101"/>
        <v>0</v>
      </c>
      <c r="N169" s="124">
        <f t="shared" si="101"/>
        <v>0</v>
      </c>
      <c r="O169" s="124">
        <f t="shared" si="101"/>
        <v>47120</v>
      </c>
      <c r="P169" s="124">
        <f t="shared" si="101"/>
        <v>4000</v>
      </c>
      <c r="Q169" s="124">
        <f t="shared" si="101"/>
        <v>7125</v>
      </c>
      <c r="R169" s="124">
        <f t="shared" si="101"/>
        <v>43995</v>
      </c>
      <c r="S169" s="124">
        <f t="shared" si="101"/>
        <v>0</v>
      </c>
      <c r="T169" s="124">
        <f t="shared" si="101"/>
        <v>0</v>
      </c>
      <c r="U169" s="124">
        <f t="shared" si="101"/>
        <v>43995</v>
      </c>
    </row>
    <row r="170" spans="1:21" x14ac:dyDescent="0.2">
      <c r="A170" s="111" t="s">
        <v>201</v>
      </c>
      <c r="B170" s="112" t="s">
        <v>424</v>
      </c>
      <c r="C170" s="112" t="s">
        <v>39</v>
      </c>
      <c r="D170" s="112" t="s">
        <v>45</v>
      </c>
      <c r="E170" s="112" t="s">
        <v>33</v>
      </c>
      <c r="F170" s="112" t="s">
        <v>33</v>
      </c>
      <c r="G170" s="113" t="s">
        <v>509</v>
      </c>
      <c r="H170" s="114" t="s">
        <v>510</v>
      </c>
      <c r="I170" s="115">
        <f t="shared" ref="I170:U170" si="102">+I171</f>
        <v>7500</v>
      </c>
      <c r="J170" s="115">
        <f t="shared" si="102"/>
        <v>0</v>
      </c>
      <c r="K170" s="115">
        <f t="shared" si="102"/>
        <v>0</v>
      </c>
      <c r="L170" s="115">
        <f t="shared" si="102"/>
        <v>7500</v>
      </c>
      <c r="M170" s="115">
        <f t="shared" si="102"/>
        <v>0</v>
      </c>
      <c r="N170" s="115">
        <f t="shared" si="102"/>
        <v>0</v>
      </c>
      <c r="O170" s="115">
        <f t="shared" si="102"/>
        <v>7500</v>
      </c>
      <c r="P170" s="115">
        <f t="shared" si="102"/>
        <v>0</v>
      </c>
      <c r="Q170" s="115">
        <f t="shared" si="102"/>
        <v>0</v>
      </c>
      <c r="R170" s="115">
        <f t="shared" si="102"/>
        <v>7500</v>
      </c>
      <c r="S170" s="115">
        <f t="shared" si="102"/>
        <v>0</v>
      </c>
      <c r="T170" s="115">
        <f t="shared" si="102"/>
        <v>0</v>
      </c>
      <c r="U170" s="115">
        <f t="shared" si="102"/>
        <v>7500</v>
      </c>
    </row>
    <row r="171" spans="1:21" x14ac:dyDescent="0.2">
      <c r="A171" s="116" t="s">
        <v>201</v>
      </c>
      <c r="B171" s="117" t="s">
        <v>424</v>
      </c>
      <c r="C171" s="117" t="s">
        <v>39</v>
      </c>
      <c r="D171" s="117" t="s">
        <v>45</v>
      </c>
      <c r="E171" s="117" t="s">
        <v>45</v>
      </c>
      <c r="F171" s="117" t="s">
        <v>33</v>
      </c>
      <c r="G171" s="118" t="s">
        <v>511</v>
      </c>
      <c r="H171" s="119" t="s">
        <v>510</v>
      </c>
      <c r="I171" s="120">
        <v>7500</v>
      </c>
      <c r="J171" s="120">
        <v>0</v>
      </c>
      <c r="K171" s="120">
        <v>0</v>
      </c>
      <c r="L171" s="120">
        <f>+I171+J171-K171</f>
        <v>7500</v>
      </c>
      <c r="M171" s="120">
        <v>0</v>
      </c>
      <c r="N171" s="120">
        <v>0</v>
      </c>
      <c r="O171" s="120">
        <f>+L171+M171-N171</f>
        <v>7500</v>
      </c>
      <c r="P171" s="120">
        <v>0</v>
      </c>
      <c r="Q171" s="120">
        <v>0</v>
      </c>
      <c r="R171" s="120">
        <f>+O171+P171-Q171</f>
        <v>7500</v>
      </c>
      <c r="S171" s="120">
        <v>0</v>
      </c>
      <c r="T171" s="120">
        <v>0</v>
      </c>
      <c r="U171" s="120">
        <f>+R171+S171-T171</f>
        <v>7500</v>
      </c>
    </row>
    <row r="172" spans="1:21" x14ac:dyDescent="0.2">
      <c r="A172" s="111" t="s">
        <v>201</v>
      </c>
      <c r="B172" s="112" t="s">
        <v>424</v>
      </c>
      <c r="C172" s="112" t="s">
        <v>39</v>
      </c>
      <c r="D172" s="112" t="s">
        <v>51</v>
      </c>
      <c r="E172" s="112" t="s">
        <v>33</v>
      </c>
      <c r="F172" s="112" t="s">
        <v>33</v>
      </c>
      <c r="G172" s="113" t="s">
        <v>512</v>
      </c>
      <c r="H172" s="114" t="s">
        <v>513</v>
      </c>
      <c r="I172" s="115">
        <f t="shared" ref="I172:U172" si="103">+I173</f>
        <v>5900</v>
      </c>
      <c r="J172" s="115">
        <f t="shared" si="103"/>
        <v>0</v>
      </c>
      <c r="K172" s="115">
        <f t="shared" si="103"/>
        <v>0</v>
      </c>
      <c r="L172" s="115">
        <f t="shared" si="103"/>
        <v>5900</v>
      </c>
      <c r="M172" s="115">
        <f t="shared" si="103"/>
        <v>0</v>
      </c>
      <c r="N172" s="115">
        <f t="shared" si="103"/>
        <v>0</v>
      </c>
      <c r="O172" s="115">
        <f t="shared" si="103"/>
        <v>5900</v>
      </c>
      <c r="P172" s="115">
        <f t="shared" si="103"/>
        <v>0</v>
      </c>
      <c r="Q172" s="115">
        <f t="shared" si="103"/>
        <v>0</v>
      </c>
      <c r="R172" s="115">
        <f t="shared" si="103"/>
        <v>5900</v>
      </c>
      <c r="S172" s="115">
        <f t="shared" si="103"/>
        <v>0</v>
      </c>
      <c r="T172" s="115">
        <f t="shared" si="103"/>
        <v>0</v>
      </c>
      <c r="U172" s="115">
        <f t="shared" si="103"/>
        <v>5900</v>
      </c>
    </row>
    <row r="173" spans="1:21" x14ac:dyDescent="0.2">
      <c r="A173" s="116" t="s">
        <v>201</v>
      </c>
      <c r="B173" s="117" t="s">
        <v>424</v>
      </c>
      <c r="C173" s="117" t="s">
        <v>39</v>
      </c>
      <c r="D173" s="117" t="s">
        <v>51</v>
      </c>
      <c r="E173" s="117" t="s">
        <v>45</v>
      </c>
      <c r="F173" s="117" t="s">
        <v>33</v>
      </c>
      <c r="G173" s="118" t="s">
        <v>514</v>
      </c>
      <c r="H173" s="119" t="s">
        <v>513</v>
      </c>
      <c r="I173" s="120">
        <v>5900</v>
      </c>
      <c r="J173" s="120">
        <v>0</v>
      </c>
      <c r="K173" s="120">
        <v>0</v>
      </c>
      <c r="L173" s="120">
        <f>+I173+J173-K173</f>
        <v>5900</v>
      </c>
      <c r="M173" s="120">
        <v>0</v>
      </c>
      <c r="N173" s="120">
        <v>0</v>
      </c>
      <c r="O173" s="120">
        <f>+L173+M173-N173</f>
        <v>5900</v>
      </c>
      <c r="P173" s="120">
        <v>0</v>
      </c>
      <c r="Q173" s="120">
        <v>0</v>
      </c>
      <c r="R173" s="120">
        <f>+O173+P173-Q173</f>
        <v>5900</v>
      </c>
      <c r="S173" s="120">
        <v>0</v>
      </c>
      <c r="T173" s="120">
        <v>0</v>
      </c>
      <c r="U173" s="120">
        <f>+R173+S173-T173</f>
        <v>5900</v>
      </c>
    </row>
    <row r="174" spans="1:21" x14ac:dyDescent="0.2">
      <c r="A174" s="111" t="s">
        <v>201</v>
      </c>
      <c r="B174" s="112" t="s">
        <v>424</v>
      </c>
      <c r="C174" s="112" t="s">
        <v>39</v>
      </c>
      <c r="D174" s="112" t="s">
        <v>54</v>
      </c>
      <c r="E174" s="112" t="s">
        <v>33</v>
      </c>
      <c r="F174" s="112" t="s">
        <v>33</v>
      </c>
      <c r="G174" s="113" t="s">
        <v>515</v>
      </c>
      <c r="H174" s="114" t="s">
        <v>516</v>
      </c>
      <c r="I174" s="115">
        <f t="shared" ref="I174:U174" si="104">+I175</f>
        <v>2500</v>
      </c>
      <c r="J174" s="115">
        <f t="shared" si="104"/>
        <v>340</v>
      </c>
      <c r="K174" s="115">
        <f t="shared" si="104"/>
        <v>0</v>
      </c>
      <c r="L174" s="115">
        <f t="shared" si="104"/>
        <v>2840</v>
      </c>
      <c r="M174" s="115">
        <f t="shared" si="104"/>
        <v>0</v>
      </c>
      <c r="N174" s="115">
        <f t="shared" si="104"/>
        <v>0</v>
      </c>
      <c r="O174" s="115">
        <f t="shared" si="104"/>
        <v>2840</v>
      </c>
      <c r="P174" s="115">
        <f t="shared" si="104"/>
        <v>0</v>
      </c>
      <c r="Q174" s="115">
        <f t="shared" si="104"/>
        <v>0</v>
      </c>
      <c r="R174" s="115">
        <f t="shared" si="104"/>
        <v>2840</v>
      </c>
      <c r="S174" s="115">
        <f t="shared" si="104"/>
        <v>0</v>
      </c>
      <c r="T174" s="115">
        <f t="shared" si="104"/>
        <v>0</v>
      </c>
      <c r="U174" s="115">
        <f t="shared" si="104"/>
        <v>2840</v>
      </c>
    </row>
    <row r="175" spans="1:21" x14ac:dyDescent="0.2">
      <c r="A175" s="116" t="s">
        <v>201</v>
      </c>
      <c r="B175" s="117" t="s">
        <v>424</v>
      </c>
      <c r="C175" s="117" t="s">
        <v>39</v>
      </c>
      <c r="D175" s="117" t="s">
        <v>54</v>
      </c>
      <c r="E175" s="117" t="s">
        <v>45</v>
      </c>
      <c r="F175" s="117" t="s">
        <v>33</v>
      </c>
      <c r="G175" s="118" t="s">
        <v>517</v>
      </c>
      <c r="H175" s="119" t="s">
        <v>516</v>
      </c>
      <c r="I175" s="120">
        <v>2500</v>
      </c>
      <c r="J175" s="120">
        <v>340</v>
      </c>
      <c r="K175" s="120">
        <v>0</v>
      </c>
      <c r="L175" s="120">
        <f>+I175+J175-K175</f>
        <v>2840</v>
      </c>
      <c r="M175" s="120">
        <v>0</v>
      </c>
      <c r="N175" s="120">
        <v>0</v>
      </c>
      <c r="O175" s="120">
        <f>+L175+M175-N175</f>
        <v>2840</v>
      </c>
      <c r="P175" s="120">
        <v>0</v>
      </c>
      <c r="Q175" s="120">
        <v>0</v>
      </c>
      <c r="R175" s="120">
        <f>+O175+P175-Q175</f>
        <v>2840</v>
      </c>
      <c r="S175" s="120">
        <v>0</v>
      </c>
      <c r="T175" s="120">
        <v>0</v>
      </c>
      <c r="U175" s="120">
        <f>+R175+S175-T175</f>
        <v>2840</v>
      </c>
    </row>
    <row r="176" spans="1:21" x14ac:dyDescent="0.2">
      <c r="A176" s="111" t="s">
        <v>201</v>
      </c>
      <c r="B176" s="112" t="s">
        <v>424</v>
      </c>
      <c r="C176" s="112" t="s">
        <v>39</v>
      </c>
      <c r="D176" s="112" t="s">
        <v>63</v>
      </c>
      <c r="E176" s="112" t="s">
        <v>33</v>
      </c>
      <c r="F176" s="112" t="s">
        <v>33</v>
      </c>
      <c r="G176" s="113" t="s">
        <v>518</v>
      </c>
      <c r="H176" s="114" t="s">
        <v>519</v>
      </c>
      <c r="I176" s="115">
        <f t="shared" ref="I176:U176" si="105">+I177</f>
        <v>0</v>
      </c>
      <c r="J176" s="115">
        <f t="shared" si="105"/>
        <v>0</v>
      </c>
      <c r="K176" s="115">
        <f t="shared" si="105"/>
        <v>0</v>
      </c>
      <c r="L176" s="115">
        <f t="shared" si="105"/>
        <v>0</v>
      </c>
      <c r="M176" s="115">
        <f t="shared" si="105"/>
        <v>0</v>
      </c>
      <c r="N176" s="115">
        <f t="shared" si="105"/>
        <v>0</v>
      </c>
      <c r="O176" s="115">
        <f t="shared" si="105"/>
        <v>0</v>
      </c>
      <c r="P176" s="115">
        <f t="shared" si="105"/>
        <v>0</v>
      </c>
      <c r="Q176" s="115">
        <f t="shared" si="105"/>
        <v>0</v>
      </c>
      <c r="R176" s="115">
        <f t="shared" si="105"/>
        <v>0</v>
      </c>
      <c r="S176" s="115">
        <f t="shared" si="105"/>
        <v>0</v>
      </c>
      <c r="T176" s="115">
        <f t="shared" si="105"/>
        <v>0</v>
      </c>
      <c r="U176" s="115">
        <f t="shared" si="105"/>
        <v>0</v>
      </c>
    </row>
    <row r="177" spans="1:21" x14ac:dyDescent="0.2">
      <c r="A177" s="116" t="s">
        <v>201</v>
      </c>
      <c r="B177" s="117" t="s">
        <v>424</v>
      </c>
      <c r="C177" s="117" t="s">
        <v>39</v>
      </c>
      <c r="D177" s="117" t="s">
        <v>63</v>
      </c>
      <c r="E177" s="117" t="s">
        <v>45</v>
      </c>
      <c r="F177" s="117" t="s">
        <v>33</v>
      </c>
      <c r="G177" s="118" t="s">
        <v>520</v>
      </c>
      <c r="H177" s="119" t="s">
        <v>519</v>
      </c>
      <c r="I177" s="120">
        <v>0</v>
      </c>
      <c r="J177" s="120">
        <v>0</v>
      </c>
      <c r="K177" s="120">
        <v>0</v>
      </c>
      <c r="L177" s="120">
        <f>+I177+J177-K177</f>
        <v>0</v>
      </c>
      <c r="M177" s="120">
        <v>0</v>
      </c>
      <c r="N177" s="120">
        <v>0</v>
      </c>
      <c r="O177" s="120">
        <f>+L177+M177-N177</f>
        <v>0</v>
      </c>
      <c r="P177" s="120">
        <v>0</v>
      </c>
      <c r="Q177" s="120">
        <v>0</v>
      </c>
      <c r="R177" s="120">
        <f>+O177+P177-Q177</f>
        <v>0</v>
      </c>
      <c r="S177" s="120">
        <v>0</v>
      </c>
      <c r="T177" s="120">
        <v>0</v>
      </c>
      <c r="U177" s="120">
        <f>+R177+S177-T177</f>
        <v>0</v>
      </c>
    </row>
    <row r="178" spans="1:21" x14ac:dyDescent="0.2">
      <c r="A178" s="111" t="s">
        <v>201</v>
      </c>
      <c r="B178" s="112" t="s">
        <v>424</v>
      </c>
      <c r="C178" s="112" t="s">
        <v>39</v>
      </c>
      <c r="D178" s="112" t="s">
        <v>68</v>
      </c>
      <c r="E178" s="112" t="s">
        <v>33</v>
      </c>
      <c r="F178" s="112" t="s">
        <v>33</v>
      </c>
      <c r="G178" s="113" t="s">
        <v>521</v>
      </c>
      <c r="H178" s="114" t="s">
        <v>522</v>
      </c>
      <c r="I178" s="115">
        <f t="shared" ref="I178:U178" si="106">+I179</f>
        <v>9500</v>
      </c>
      <c r="J178" s="115">
        <f t="shared" si="106"/>
        <v>0</v>
      </c>
      <c r="K178" s="115">
        <f t="shared" si="106"/>
        <v>0</v>
      </c>
      <c r="L178" s="115">
        <f t="shared" si="106"/>
        <v>9500</v>
      </c>
      <c r="M178" s="115">
        <f t="shared" si="106"/>
        <v>0</v>
      </c>
      <c r="N178" s="115">
        <f t="shared" si="106"/>
        <v>0</v>
      </c>
      <c r="O178" s="115">
        <f t="shared" si="106"/>
        <v>9500</v>
      </c>
      <c r="P178" s="115">
        <f t="shared" si="106"/>
        <v>0</v>
      </c>
      <c r="Q178" s="115">
        <f t="shared" si="106"/>
        <v>7125</v>
      </c>
      <c r="R178" s="115">
        <f t="shared" si="106"/>
        <v>2375</v>
      </c>
      <c r="S178" s="115">
        <f t="shared" si="106"/>
        <v>0</v>
      </c>
      <c r="T178" s="115">
        <f t="shared" si="106"/>
        <v>0</v>
      </c>
      <c r="U178" s="115">
        <f t="shared" si="106"/>
        <v>2375</v>
      </c>
    </row>
    <row r="179" spans="1:21" x14ac:dyDescent="0.2">
      <c r="A179" s="116" t="s">
        <v>201</v>
      </c>
      <c r="B179" s="117" t="s">
        <v>424</v>
      </c>
      <c r="C179" s="117" t="s">
        <v>39</v>
      </c>
      <c r="D179" s="117" t="s">
        <v>68</v>
      </c>
      <c r="E179" s="117" t="s">
        <v>45</v>
      </c>
      <c r="F179" s="117" t="s">
        <v>33</v>
      </c>
      <c r="G179" s="118" t="s">
        <v>523</v>
      </c>
      <c r="H179" s="119" t="s">
        <v>522</v>
      </c>
      <c r="I179" s="120">
        <v>9500</v>
      </c>
      <c r="J179" s="120">
        <v>0</v>
      </c>
      <c r="K179" s="120">
        <v>0</v>
      </c>
      <c r="L179" s="120">
        <f>+I179+J179-K179</f>
        <v>9500</v>
      </c>
      <c r="M179" s="120">
        <v>0</v>
      </c>
      <c r="N179" s="120">
        <v>0</v>
      </c>
      <c r="O179" s="120">
        <f>+L179+M179-N179</f>
        <v>9500</v>
      </c>
      <c r="P179" s="120">
        <v>0</v>
      </c>
      <c r="Q179" s="120">
        <v>7125</v>
      </c>
      <c r="R179" s="120">
        <f>+O179+P179-Q179</f>
        <v>2375</v>
      </c>
      <c r="S179" s="120">
        <v>0</v>
      </c>
      <c r="T179" s="120">
        <v>0</v>
      </c>
      <c r="U179" s="120">
        <f>+R179+S179-T179</f>
        <v>2375</v>
      </c>
    </row>
    <row r="180" spans="1:21" x14ac:dyDescent="0.2">
      <c r="A180" s="111" t="s">
        <v>201</v>
      </c>
      <c r="B180" s="112" t="s">
        <v>424</v>
      </c>
      <c r="C180" s="112" t="s">
        <v>39</v>
      </c>
      <c r="D180" s="112" t="s">
        <v>73</v>
      </c>
      <c r="E180" s="112" t="s">
        <v>33</v>
      </c>
      <c r="F180" s="112" t="s">
        <v>33</v>
      </c>
      <c r="G180" s="113" t="s">
        <v>524</v>
      </c>
      <c r="H180" s="114" t="s">
        <v>525</v>
      </c>
      <c r="I180" s="115">
        <f t="shared" ref="I180:U180" si="107">+I181</f>
        <v>10900</v>
      </c>
      <c r="J180" s="115">
        <f t="shared" si="107"/>
        <v>480</v>
      </c>
      <c r="K180" s="115">
        <f t="shared" si="107"/>
        <v>0</v>
      </c>
      <c r="L180" s="115">
        <f t="shared" si="107"/>
        <v>11380</v>
      </c>
      <c r="M180" s="115">
        <f t="shared" si="107"/>
        <v>0</v>
      </c>
      <c r="N180" s="115">
        <f t="shared" si="107"/>
        <v>0</v>
      </c>
      <c r="O180" s="115">
        <f t="shared" si="107"/>
        <v>11380</v>
      </c>
      <c r="P180" s="115">
        <f t="shared" si="107"/>
        <v>0</v>
      </c>
      <c r="Q180" s="115">
        <f t="shared" si="107"/>
        <v>0</v>
      </c>
      <c r="R180" s="115">
        <f t="shared" si="107"/>
        <v>11380</v>
      </c>
      <c r="S180" s="115">
        <f t="shared" si="107"/>
        <v>0</v>
      </c>
      <c r="T180" s="115">
        <f t="shared" si="107"/>
        <v>0</v>
      </c>
      <c r="U180" s="115">
        <f t="shared" si="107"/>
        <v>11380</v>
      </c>
    </row>
    <row r="181" spans="1:21" x14ac:dyDescent="0.2">
      <c r="A181" s="116" t="s">
        <v>201</v>
      </c>
      <c r="B181" s="117" t="s">
        <v>424</v>
      </c>
      <c r="C181" s="117" t="s">
        <v>39</v>
      </c>
      <c r="D181" s="117" t="s">
        <v>73</v>
      </c>
      <c r="E181" s="117" t="s">
        <v>45</v>
      </c>
      <c r="F181" s="117" t="s">
        <v>33</v>
      </c>
      <c r="G181" s="118" t="s">
        <v>526</v>
      </c>
      <c r="H181" s="119" t="s">
        <v>525</v>
      </c>
      <c r="I181" s="120">
        <v>10900</v>
      </c>
      <c r="J181" s="120">
        <v>480</v>
      </c>
      <c r="K181" s="120">
        <v>0</v>
      </c>
      <c r="L181" s="120">
        <f>+I181+J181-K181</f>
        <v>11380</v>
      </c>
      <c r="M181" s="120">
        <v>0</v>
      </c>
      <c r="N181" s="120">
        <v>0</v>
      </c>
      <c r="O181" s="120">
        <f>+L181+M181-N181</f>
        <v>11380</v>
      </c>
      <c r="P181" s="120">
        <v>0</v>
      </c>
      <c r="Q181" s="120">
        <v>0</v>
      </c>
      <c r="R181" s="120">
        <f>+O181+P181-Q181</f>
        <v>11380</v>
      </c>
      <c r="S181" s="120">
        <v>0</v>
      </c>
      <c r="T181" s="120">
        <v>0</v>
      </c>
      <c r="U181" s="120">
        <f>+R181+S181-T181</f>
        <v>11380</v>
      </c>
    </row>
    <row r="182" spans="1:21" x14ac:dyDescent="0.2">
      <c r="A182" s="111" t="s">
        <v>201</v>
      </c>
      <c r="B182" s="112" t="s">
        <v>424</v>
      </c>
      <c r="C182" s="112" t="s">
        <v>39</v>
      </c>
      <c r="D182" s="112" t="s">
        <v>86</v>
      </c>
      <c r="E182" s="112" t="s">
        <v>33</v>
      </c>
      <c r="F182" s="112" t="s">
        <v>33</v>
      </c>
      <c r="G182" s="113" t="s">
        <v>527</v>
      </c>
      <c r="H182" s="114" t="s">
        <v>528</v>
      </c>
      <c r="I182" s="115">
        <f t="shared" ref="I182:U182" si="108">+I183</f>
        <v>10000</v>
      </c>
      <c r="J182" s="115">
        <f t="shared" si="108"/>
        <v>0</v>
      </c>
      <c r="K182" s="115">
        <f t="shared" si="108"/>
        <v>0</v>
      </c>
      <c r="L182" s="115">
        <f t="shared" si="108"/>
        <v>10000</v>
      </c>
      <c r="M182" s="115">
        <f t="shared" si="108"/>
        <v>0</v>
      </c>
      <c r="N182" s="115">
        <f t="shared" si="108"/>
        <v>0</v>
      </c>
      <c r="O182" s="115">
        <f t="shared" si="108"/>
        <v>10000</v>
      </c>
      <c r="P182" s="115">
        <f t="shared" si="108"/>
        <v>4000</v>
      </c>
      <c r="Q182" s="115">
        <f t="shared" si="108"/>
        <v>0</v>
      </c>
      <c r="R182" s="115">
        <f t="shared" si="108"/>
        <v>14000</v>
      </c>
      <c r="S182" s="115">
        <f t="shared" si="108"/>
        <v>0</v>
      </c>
      <c r="T182" s="115">
        <f t="shared" si="108"/>
        <v>0</v>
      </c>
      <c r="U182" s="115">
        <f t="shared" si="108"/>
        <v>14000</v>
      </c>
    </row>
    <row r="183" spans="1:21" x14ac:dyDescent="0.2">
      <c r="A183" s="116" t="s">
        <v>201</v>
      </c>
      <c r="B183" s="117" t="s">
        <v>424</v>
      </c>
      <c r="C183" s="117" t="s">
        <v>39</v>
      </c>
      <c r="D183" s="117" t="s">
        <v>86</v>
      </c>
      <c r="E183" s="117" t="s">
        <v>45</v>
      </c>
      <c r="F183" s="117" t="s">
        <v>33</v>
      </c>
      <c r="G183" s="118" t="s">
        <v>529</v>
      </c>
      <c r="H183" s="119" t="s">
        <v>528</v>
      </c>
      <c r="I183" s="120">
        <v>10000</v>
      </c>
      <c r="J183" s="120">
        <v>0</v>
      </c>
      <c r="K183" s="120">
        <v>0</v>
      </c>
      <c r="L183" s="120">
        <f>+I183+J183-K183</f>
        <v>10000</v>
      </c>
      <c r="M183" s="120">
        <v>0</v>
      </c>
      <c r="N183" s="120">
        <v>0</v>
      </c>
      <c r="O183" s="120">
        <f>+L183+M183-N183</f>
        <v>10000</v>
      </c>
      <c r="P183" s="120">
        <v>4000</v>
      </c>
      <c r="Q183" s="120">
        <v>0</v>
      </c>
      <c r="R183" s="120">
        <f>+O183+P183-Q183</f>
        <v>14000</v>
      </c>
      <c r="S183" s="120">
        <v>0</v>
      </c>
      <c r="T183" s="120">
        <v>0</v>
      </c>
      <c r="U183" s="120">
        <f>+R183+S183-T183</f>
        <v>14000</v>
      </c>
    </row>
    <row r="184" spans="1:21" x14ac:dyDescent="0.2">
      <c r="A184" s="111" t="s">
        <v>201</v>
      </c>
      <c r="B184" s="112" t="s">
        <v>424</v>
      </c>
      <c r="C184" s="112" t="s">
        <v>39</v>
      </c>
      <c r="D184" s="112" t="s">
        <v>89</v>
      </c>
      <c r="E184" s="112" t="s">
        <v>33</v>
      </c>
      <c r="F184" s="112" t="s">
        <v>33</v>
      </c>
      <c r="G184" s="113" t="s">
        <v>530</v>
      </c>
      <c r="H184" s="114" t="s">
        <v>531</v>
      </c>
      <c r="I184" s="115">
        <f t="shared" ref="I184:U184" si="109">+I185</f>
        <v>0</v>
      </c>
      <c r="J184" s="115">
        <f t="shared" si="109"/>
        <v>0</v>
      </c>
      <c r="K184" s="115">
        <f t="shared" si="109"/>
        <v>0</v>
      </c>
      <c r="L184" s="115">
        <f t="shared" si="109"/>
        <v>0</v>
      </c>
      <c r="M184" s="115">
        <f t="shared" si="109"/>
        <v>0</v>
      </c>
      <c r="N184" s="115">
        <f t="shared" si="109"/>
        <v>0</v>
      </c>
      <c r="O184" s="115">
        <f t="shared" si="109"/>
        <v>0</v>
      </c>
      <c r="P184" s="115">
        <f t="shared" si="109"/>
        <v>0</v>
      </c>
      <c r="Q184" s="115">
        <f t="shared" si="109"/>
        <v>0</v>
      </c>
      <c r="R184" s="115">
        <f t="shared" si="109"/>
        <v>0</v>
      </c>
      <c r="S184" s="115">
        <f t="shared" si="109"/>
        <v>0</v>
      </c>
      <c r="T184" s="115">
        <f t="shared" si="109"/>
        <v>0</v>
      </c>
      <c r="U184" s="115">
        <f t="shared" si="109"/>
        <v>0</v>
      </c>
    </row>
    <row r="185" spans="1:21" x14ac:dyDescent="0.2">
      <c r="A185" s="116" t="s">
        <v>201</v>
      </c>
      <c r="B185" s="117" t="s">
        <v>424</v>
      </c>
      <c r="C185" s="117" t="s">
        <v>39</v>
      </c>
      <c r="D185" s="117" t="s">
        <v>89</v>
      </c>
      <c r="E185" s="117" t="s">
        <v>45</v>
      </c>
      <c r="F185" s="117" t="s">
        <v>33</v>
      </c>
      <c r="G185" s="118" t="s">
        <v>532</v>
      </c>
      <c r="H185" s="119" t="s">
        <v>531</v>
      </c>
      <c r="I185" s="120">
        <v>0</v>
      </c>
      <c r="J185" s="120">
        <v>0</v>
      </c>
      <c r="K185" s="120">
        <v>0</v>
      </c>
      <c r="L185" s="120">
        <f>+I185+J185-K185</f>
        <v>0</v>
      </c>
      <c r="M185" s="120">
        <v>0</v>
      </c>
      <c r="N185" s="120">
        <v>0</v>
      </c>
      <c r="O185" s="120">
        <f>+L185+M185-N185</f>
        <v>0</v>
      </c>
      <c r="P185" s="120">
        <v>0</v>
      </c>
      <c r="Q185" s="120">
        <v>0</v>
      </c>
      <c r="R185" s="120">
        <f>+O185+P185-Q185</f>
        <v>0</v>
      </c>
      <c r="S185" s="120">
        <v>0</v>
      </c>
      <c r="T185" s="120">
        <v>0</v>
      </c>
      <c r="U185" s="120">
        <f>+R185+S185-T185</f>
        <v>0</v>
      </c>
    </row>
    <row r="186" spans="1:21" x14ac:dyDescent="0.2">
      <c r="A186" s="111" t="s">
        <v>201</v>
      </c>
      <c r="B186" s="112" t="s">
        <v>424</v>
      </c>
      <c r="C186" s="112" t="s">
        <v>39</v>
      </c>
      <c r="D186" s="112" t="s">
        <v>105</v>
      </c>
      <c r="E186" s="112" t="s">
        <v>33</v>
      </c>
      <c r="F186" s="112" t="s">
        <v>33</v>
      </c>
      <c r="G186" s="113" t="s">
        <v>533</v>
      </c>
      <c r="H186" s="114" t="s">
        <v>534</v>
      </c>
      <c r="I186" s="115">
        <f t="shared" ref="I186:U186" si="110">+I187</f>
        <v>0</v>
      </c>
      <c r="J186" s="115">
        <f t="shared" si="110"/>
        <v>0</v>
      </c>
      <c r="K186" s="115">
        <f t="shared" si="110"/>
        <v>0</v>
      </c>
      <c r="L186" s="115">
        <f t="shared" si="110"/>
        <v>0</v>
      </c>
      <c r="M186" s="115">
        <f t="shared" si="110"/>
        <v>0</v>
      </c>
      <c r="N186" s="115">
        <f t="shared" si="110"/>
        <v>0</v>
      </c>
      <c r="O186" s="115">
        <f t="shared" si="110"/>
        <v>0</v>
      </c>
      <c r="P186" s="115">
        <f t="shared" si="110"/>
        <v>0</v>
      </c>
      <c r="Q186" s="115">
        <f t="shared" si="110"/>
        <v>0</v>
      </c>
      <c r="R186" s="115">
        <f t="shared" si="110"/>
        <v>0</v>
      </c>
      <c r="S186" s="115">
        <f t="shared" si="110"/>
        <v>0</v>
      </c>
      <c r="T186" s="115">
        <f t="shared" si="110"/>
        <v>0</v>
      </c>
      <c r="U186" s="115">
        <f t="shared" si="110"/>
        <v>0</v>
      </c>
    </row>
    <row r="187" spans="1:21" x14ac:dyDescent="0.2">
      <c r="A187" s="116" t="s">
        <v>201</v>
      </c>
      <c r="B187" s="117" t="s">
        <v>424</v>
      </c>
      <c r="C187" s="117" t="s">
        <v>39</v>
      </c>
      <c r="D187" s="117" t="s">
        <v>105</v>
      </c>
      <c r="E187" s="117" t="s">
        <v>45</v>
      </c>
      <c r="F187" s="117" t="s">
        <v>33</v>
      </c>
      <c r="G187" s="118" t="s">
        <v>535</v>
      </c>
      <c r="H187" s="119" t="s">
        <v>534</v>
      </c>
      <c r="I187" s="120">
        <v>0</v>
      </c>
      <c r="J187" s="120">
        <v>0</v>
      </c>
      <c r="K187" s="120">
        <v>0</v>
      </c>
      <c r="L187" s="120">
        <f>+I187+J187-K187</f>
        <v>0</v>
      </c>
      <c r="M187" s="120">
        <v>0</v>
      </c>
      <c r="N187" s="120">
        <v>0</v>
      </c>
      <c r="O187" s="120">
        <f>+L187+M187-N187</f>
        <v>0</v>
      </c>
      <c r="P187" s="120">
        <v>0</v>
      </c>
      <c r="Q187" s="120">
        <v>0</v>
      </c>
      <c r="R187" s="120">
        <f>+O187+P187-Q187</f>
        <v>0</v>
      </c>
      <c r="S187" s="120">
        <v>0</v>
      </c>
      <c r="T187" s="120">
        <v>0</v>
      </c>
      <c r="U187" s="120">
        <f>+R187+S187-T187</f>
        <v>0</v>
      </c>
    </row>
    <row r="188" spans="1:21" s="79" customFormat="1" x14ac:dyDescent="0.2">
      <c r="A188" s="106" t="s">
        <v>201</v>
      </c>
      <c r="B188" s="107" t="s">
        <v>424</v>
      </c>
      <c r="C188" s="107" t="s">
        <v>536</v>
      </c>
      <c r="D188" s="107" t="s">
        <v>33</v>
      </c>
      <c r="E188" s="107" t="s">
        <v>33</v>
      </c>
      <c r="F188" s="107" t="s">
        <v>33</v>
      </c>
      <c r="G188" s="108" t="s">
        <v>537</v>
      </c>
      <c r="H188" s="109" t="s">
        <v>538</v>
      </c>
      <c r="I188" s="110">
        <f t="shared" ref="I188:U188" si="111">+I189+I191+I193+I195+I197+I199+I201+I203</f>
        <v>3900</v>
      </c>
      <c r="J188" s="110">
        <f t="shared" si="111"/>
        <v>15775</v>
      </c>
      <c r="K188" s="110">
        <f t="shared" si="111"/>
        <v>1000</v>
      </c>
      <c r="L188" s="110">
        <f t="shared" si="111"/>
        <v>18675</v>
      </c>
      <c r="M188" s="110">
        <f t="shared" si="111"/>
        <v>0</v>
      </c>
      <c r="N188" s="110">
        <f t="shared" si="111"/>
        <v>0</v>
      </c>
      <c r="O188" s="110">
        <f t="shared" si="111"/>
        <v>18675</v>
      </c>
      <c r="P188" s="110">
        <f t="shared" si="111"/>
        <v>11098</v>
      </c>
      <c r="Q188" s="110">
        <f t="shared" si="111"/>
        <v>1500</v>
      </c>
      <c r="R188" s="110">
        <f t="shared" si="111"/>
        <v>28273</v>
      </c>
      <c r="S188" s="110">
        <f t="shared" si="111"/>
        <v>0</v>
      </c>
      <c r="T188" s="110">
        <f t="shared" si="111"/>
        <v>0</v>
      </c>
      <c r="U188" s="110">
        <f t="shared" si="111"/>
        <v>28273</v>
      </c>
    </row>
    <row r="189" spans="1:21" x14ac:dyDescent="0.2">
      <c r="A189" s="111" t="s">
        <v>201</v>
      </c>
      <c r="B189" s="112" t="s">
        <v>424</v>
      </c>
      <c r="C189" s="112" t="s">
        <v>536</v>
      </c>
      <c r="D189" s="112" t="s">
        <v>45</v>
      </c>
      <c r="E189" s="112" t="s">
        <v>33</v>
      </c>
      <c r="F189" s="112" t="s">
        <v>33</v>
      </c>
      <c r="G189" s="113" t="s">
        <v>539</v>
      </c>
      <c r="H189" s="114" t="s">
        <v>540</v>
      </c>
      <c r="I189" s="115">
        <f t="shared" ref="I189:U189" si="112">+I190</f>
        <v>0</v>
      </c>
      <c r="J189" s="115">
        <f t="shared" si="112"/>
        <v>0</v>
      </c>
      <c r="K189" s="115">
        <f t="shared" si="112"/>
        <v>0</v>
      </c>
      <c r="L189" s="115">
        <f t="shared" si="112"/>
        <v>0</v>
      </c>
      <c r="M189" s="115">
        <f t="shared" si="112"/>
        <v>0</v>
      </c>
      <c r="N189" s="115">
        <f t="shared" si="112"/>
        <v>0</v>
      </c>
      <c r="O189" s="115">
        <f t="shared" si="112"/>
        <v>0</v>
      </c>
      <c r="P189" s="115">
        <f t="shared" si="112"/>
        <v>0</v>
      </c>
      <c r="Q189" s="115">
        <f t="shared" si="112"/>
        <v>0</v>
      </c>
      <c r="R189" s="115">
        <f t="shared" si="112"/>
        <v>0</v>
      </c>
      <c r="S189" s="115">
        <f t="shared" si="112"/>
        <v>0</v>
      </c>
      <c r="T189" s="115">
        <f t="shared" si="112"/>
        <v>0</v>
      </c>
      <c r="U189" s="115">
        <f t="shared" si="112"/>
        <v>0</v>
      </c>
    </row>
    <row r="190" spans="1:21" x14ac:dyDescent="0.2">
      <c r="A190" s="116" t="s">
        <v>201</v>
      </c>
      <c r="B190" s="117" t="s">
        <v>424</v>
      </c>
      <c r="C190" s="117" t="s">
        <v>536</v>
      </c>
      <c r="D190" s="117" t="s">
        <v>45</v>
      </c>
      <c r="E190" s="117" t="s">
        <v>45</v>
      </c>
      <c r="F190" s="117" t="s">
        <v>33</v>
      </c>
      <c r="G190" s="118" t="s">
        <v>541</v>
      </c>
      <c r="H190" s="119" t="s">
        <v>540</v>
      </c>
      <c r="I190" s="120">
        <v>0</v>
      </c>
      <c r="J190" s="120">
        <v>0</v>
      </c>
      <c r="K190" s="120">
        <v>0</v>
      </c>
      <c r="L190" s="120">
        <f>+I190+J190-K190</f>
        <v>0</v>
      </c>
      <c r="M190" s="120">
        <v>0</v>
      </c>
      <c r="N190" s="120">
        <v>0</v>
      </c>
      <c r="O190" s="120">
        <f>+L190+M190-N190</f>
        <v>0</v>
      </c>
      <c r="P190" s="120">
        <v>0</v>
      </c>
      <c r="Q190" s="120">
        <v>0</v>
      </c>
      <c r="R190" s="120">
        <f>+O190+P190-Q190</f>
        <v>0</v>
      </c>
      <c r="S190" s="120">
        <v>0</v>
      </c>
      <c r="T190" s="120">
        <v>0</v>
      </c>
      <c r="U190" s="120">
        <f>+R190+S190-T190</f>
        <v>0</v>
      </c>
    </row>
    <row r="191" spans="1:21" x14ac:dyDescent="0.2">
      <c r="A191" s="111" t="s">
        <v>201</v>
      </c>
      <c r="B191" s="112" t="s">
        <v>424</v>
      </c>
      <c r="C191" s="112" t="s">
        <v>536</v>
      </c>
      <c r="D191" s="112" t="s">
        <v>51</v>
      </c>
      <c r="E191" s="112" t="s">
        <v>33</v>
      </c>
      <c r="F191" s="112" t="s">
        <v>33</v>
      </c>
      <c r="G191" s="113" t="s">
        <v>542</v>
      </c>
      <c r="H191" s="114" t="s">
        <v>543</v>
      </c>
      <c r="I191" s="115">
        <f t="shared" ref="I191:U191" si="113">+I192</f>
        <v>0</v>
      </c>
      <c r="J191" s="115">
        <f t="shared" si="113"/>
        <v>0</v>
      </c>
      <c r="K191" s="115">
        <f t="shared" si="113"/>
        <v>0</v>
      </c>
      <c r="L191" s="115">
        <f t="shared" si="113"/>
        <v>0</v>
      </c>
      <c r="M191" s="115">
        <f t="shared" si="113"/>
        <v>0</v>
      </c>
      <c r="N191" s="115">
        <f t="shared" si="113"/>
        <v>0</v>
      </c>
      <c r="O191" s="115">
        <f t="shared" si="113"/>
        <v>0</v>
      </c>
      <c r="P191" s="115">
        <f t="shared" si="113"/>
        <v>0</v>
      </c>
      <c r="Q191" s="115">
        <f t="shared" si="113"/>
        <v>0</v>
      </c>
      <c r="R191" s="115">
        <f t="shared" si="113"/>
        <v>0</v>
      </c>
      <c r="S191" s="115">
        <f t="shared" si="113"/>
        <v>0</v>
      </c>
      <c r="T191" s="115">
        <f t="shared" si="113"/>
        <v>0</v>
      </c>
      <c r="U191" s="115">
        <f t="shared" si="113"/>
        <v>0</v>
      </c>
    </row>
    <row r="192" spans="1:21" x14ac:dyDescent="0.2">
      <c r="A192" s="116" t="s">
        <v>201</v>
      </c>
      <c r="B192" s="117" t="s">
        <v>424</v>
      </c>
      <c r="C192" s="117" t="s">
        <v>536</v>
      </c>
      <c r="D192" s="117" t="s">
        <v>51</v>
      </c>
      <c r="E192" s="117" t="s">
        <v>45</v>
      </c>
      <c r="F192" s="117" t="s">
        <v>33</v>
      </c>
      <c r="G192" s="118" t="s">
        <v>544</v>
      </c>
      <c r="H192" s="119" t="s">
        <v>543</v>
      </c>
      <c r="I192" s="120">
        <v>0</v>
      </c>
      <c r="J192" s="120">
        <v>0</v>
      </c>
      <c r="K192" s="120">
        <v>0</v>
      </c>
      <c r="L192" s="120">
        <f>+I192+J192-K192</f>
        <v>0</v>
      </c>
      <c r="M192" s="120">
        <v>0</v>
      </c>
      <c r="N192" s="120">
        <v>0</v>
      </c>
      <c r="O192" s="120">
        <f>+L192+M192-N192</f>
        <v>0</v>
      </c>
      <c r="P192" s="120">
        <v>0</v>
      </c>
      <c r="Q192" s="120">
        <v>0</v>
      </c>
      <c r="R192" s="120">
        <f>+O192+P192-Q192</f>
        <v>0</v>
      </c>
      <c r="S192" s="120">
        <v>0</v>
      </c>
      <c r="T192" s="120">
        <v>0</v>
      </c>
      <c r="U192" s="120">
        <f>+R192+S192-T192</f>
        <v>0</v>
      </c>
    </row>
    <row r="193" spans="1:21" x14ac:dyDescent="0.2">
      <c r="A193" s="111" t="s">
        <v>201</v>
      </c>
      <c r="B193" s="112" t="s">
        <v>424</v>
      </c>
      <c r="C193" s="112" t="s">
        <v>536</v>
      </c>
      <c r="D193" s="112" t="s">
        <v>54</v>
      </c>
      <c r="E193" s="112" t="s">
        <v>33</v>
      </c>
      <c r="F193" s="112" t="s">
        <v>33</v>
      </c>
      <c r="G193" s="113" t="s">
        <v>545</v>
      </c>
      <c r="H193" s="114" t="s">
        <v>546</v>
      </c>
      <c r="I193" s="115">
        <f t="shared" ref="I193:U193" si="114">+I194</f>
        <v>0</v>
      </c>
      <c r="J193" s="115">
        <f t="shared" si="114"/>
        <v>0</v>
      </c>
      <c r="K193" s="115">
        <f t="shared" si="114"/>
        <v>0</v>
      </c>
      <c r="L193" s="115">
        <f t="shared" si="114"/>
        <v>0</v>
      </c>
      <c r="M193" s="115">
        <f t="shared" si="114"/>
        <v>0</v>
      </c>
      <c r="N193" s="115">
        <f t="shared" si="114"/>
        <v>0</v>
      </c>
      <c r="O193" s="115">
        <f t="shared" si="114"/>
        <v>0</v>
      </c>
      <c r="P193" s="115">
        <f t="shared" si="114"/>
        <v>0</v>
      </c>
      <c r="Q193" s="115">
        <f t="shared" si="114"/>
        <v>0</v>
      </c>
      <c r="R193" s="115">
        <f t="shared" si="114"/>
        <v>0</v>
      </c>
      <c r="S193" s="115">
        <f t="shared" si="114"/>
        <v>0</v>
      </c>
      <c r="T193" s="115">
        <f t="shared" si="114"/>
        <v>0</v>
      </c>
      <c r="U193" s="115">
        <f t="shared" si="114"/>
        <v>0</v>
      </c>
    </row>
    <row r="194" spans="1:21" x14ac:dyDescent="0.2">
      <c r="A194" s="116" t="s">
        <v>201</v>
      </c>
      <c r="B194" s="117" t="s">
        <v>424</v>
      </c>
      <c r="C194" s="117" t="s">
        <v>536</v>
      </c>
      <c r="D194" s="117" t="s">
        <v>54</v>
      </c>
      <c r="E194" s="117" t="s">
        <v>45</v>
      </c>
      <c r="F194" s="117" t="s">
        <v>33</v>
      </c>
      <c r="G194" s="118" t="s">
        <v>547</v>
      </c>
      <c r="H194" s="119" t="s">
        <v>546</v>
      </c>
      <c r="I194" s="120">
        <v>0</v>
      </c>
      <c r="J194" s="120">
        <v>0</v>
      </c>
      <c r="K194" s="120">
        <v>0</v>
      </c>
      <c r="L194" s="120">
        <f>+I194+J194-K194</f>
        <v>0</v>
      </c>
      <c r="M194" s="120">
        <v>0</v>
      </c>
      <c r="N194" s="120">
        <v>0</v>
      </c>
      <c r="O194" s="120">
        <f>+L194+M194-N194</f>
        <v>0</v>
      </c>
      <c r="P194" s="120">
        <v>0</v>
      </c>
      <c r="Q194" s="120">
        <v>0</v>
      </c>
      <c r="R194" s="120">
        <f>+O194+P194-Q194</f>
        <v>0</v>
      </c>
      <c r="S194" s="120">
        <v>0</v>
      </c>
      <c r="T194" s="120">
        <v>0</v>
      </c>
      <c r="U194" s="120">
        <f>+R194+S194-T194</f>
        <v>0</v>
      </c>
    </row>
    <row r="195" spans="1:21" x14ac:dyDescent="0.2">
      <c r="A195" s="111" t="s">
        <v>201</v>
      </c>
      <c r="B195" s="112" t="s">
        <v>424</v>
      </c>
      <c r="C195" s="112" t="s">
        <v>536</v>
      </c>
      <c r="D195" s="112" t="s">
        <v>63</v>
      </c>
      <c r="E195" s="112" t="s">
        <v>33</v>
      </c>
      <c r="F195" s="112" t="s">
        <v>33</v>
      </c>
      <c r="G195" s="113" t="s">
        <v>548</v>
      </c>
      <c r="H195" s="114" t="s">
        <v>549</v>
      </c>
      <c r="I195" s="115">
        <f t="shared" ref="I195:U195" si="115">+I196</f>
        <v>500</v>
      </c>
      <c r="J195" s="115">
        <f t="shared" si="115"/>
        <v>0</v>
      </c>
      <c r="K195" s="115">
        <f t="shared" si="115"/>
        <v>500</v>
      </c>
      <c r="L195" s="115">
        <f t="shared" si="115"/>
        <v>0</v>
      </c>
      <c r="M195" s="115">
        <f t="shared" si="115"/>
        <v>0</v>
      </c>
      <c r="N195" s="115">
        <f t="shared" si="115"/>
        <v>0</v>
      </c>
      <c r="O195" s="115">
        <f t="shared" si="115"/>
        <v>0</v>
      </c>
      <c r="P195" s="115">
        <f t="shared" si="115"/>
        <v>0</v>
      </c>
      <c r="Q195" s="115">
        <f t="shared" si="115"/>
        <v>0</v>
      </c>
      <c r="R195" s="115">
        <f t="shared" si="115"/>
        <v>0</v>
      </c>
      <c r="S195" s="115">
        <f t="shared" si="115"/>
        <v>0</v>
      </c>
      <c r="T195" s="115">
        <f t="shared" si="115"/>
        <v>0</v>
      </c>
      <c r="U195" s="115">
        <f t="shared" si="115"/>
        <v>0</v>
      </c>
    </row>
    <row r="196" spans="1:21" x14ac:dyDescent="0.2">
      <c r="A196" s="116" t="s">
        <v>201</v>
      </c>
      <c r="B196" s="117" t="s">
        <v>424</v>
      </c>
      <c r="C196" s="117" t="s">
        <v>536</v>
      </c>
      <c r="D196" s="117" t="s">
        <v>63</v>
      </c>
      <c r="E196" s="117" t="s">
        <v>45</v>
      </c>
      <c r="F196" s="117" t="s">
        <v>33</v>
      </c>
      <c r="G196" s="118" t="s">
        <v>550</v>
      </c>
      <c r="H196" s="119" t="s">
        <v>549</v>
      </c>
      <c r="I196" s="120">
        <v>500</v>
      </c>
      <c r="J196" s="120">
        <v>0</v>
      </c>
      <c r="K196" s="120">
        <v>500</v>
      </c>
      <c r="L196" s="120">
        <f>+I196+J196-K196</f>
        <v>0</v>
      </c>
      <c r="M196" s="120">
        <v>0</v>
      </c>
      <c r="N196" s="120">
        <v>0</v>
      </c>
      <c r="O196" s="120">
        <f>+L196+M196-N196</f>
        <v>0</v>
      </c>
      <c r="P196" s="120">
        <v>0</v>
      </c>
      <c r="Q196" s="120">
        <v>0</v>
      </c>
      <c r="R196" s="120">
        <f>+O196+P196-Q196</f>
        <v>0</v>
      </c>
      <c r="S196" s="120">
        <v>0</v>
      </c>
      <c r="T196" s="120">
        <v>0</v>
      </c>
      <c r="U196" s="120">
        <f>+R196+S196-T196</f>
        <v>0</v>
      </c>
    </row>
    <row r="197" spans="1:21" x14ac:dyDescent="0.2">
      <c r="A197" s="111" t="s">
        <v>201</v>
      </c>
      <c r="B197" s="112" t="s">
        <v>424</v>
      </c>
      <c r="C197" s="112" t="s">
        <v>536</v>
      </c>
      <c r="D197" s="112" t="s">
        <v>68</v>
      </c>
      <c r="E197" s="112" t="s">
        <v>33</v>
      </c>
      <c r="F197" s="112" t="s">
        <v>33</v>
      </c>
      <c r="G197" s="113" t="s">
        <v>551</v>
      </c>
      <c r="H197" s="114" t="s">
        <v>552</v>
      </c>
      <c r="I197" s="115">
        <f t="shared" ref="I197:U197" si="116">+I198</f>
        <v>0</v>
      </c>
      <c r="J197" s="115">
        <f t="shared" si="116"/>
        <v>0</v>
      </c>
      <c r="K197" s="115">
        <f t="shared" si="116"/>
        <v>0</v>
      </c>
      <c r="L197" s="115">
        <f t="shared" si="116"/>
        <v>0</v>
      </c>
      <c r="M197" s="115">
        <f t="shared" si="116"/>
        <v>0</v>
      </c>
      <c r="N197" s="115">
        <f t="shared" si="116"/>
        <v>0</v>
      </c>
      <c r="O197" s="115">
        <f t="shared" si="116"/>
        <v>0</v>
      </c>
      <c r="P197" s="115">
        <f t="shared" si="116"/>
        <v>0</v>
      </c>
      <c r="Q197" s="115">
        <f t="shared" si="116"/>
        <v>0</v>
      </c>
      <c r="R197" s="115">
        <f t="shared" si="116"/>
        <v>0</v>
      </c>
      <c r="S197" s="115">
        <f t="shared" si="116"/>
        <v>0</v>
      </c>
      <c r="T197" s="115">
        <f t="shared" si="116"/>
        <v>0</v>
      </c>
      <c r="U197" s="115">
        <f t="shared" si="116"/>
        <v>0</v>
      </c>
    </row>
    <row r="198" spans="1:21" x14ac:dyDescent="0.2">
      <c r="A198" s="111"/>
      <c r="B198" s="112"/>
      <c r="C198" s="112"/>
      <c r="D198" s="112"/>
      <c r="E198" s="112"/>
      <c r="F198" s="112"/>
      <c r="G198" s="118" t="s">
        <v>553</v>
      </c>
      <c r="H198" s="119" t="s">
        <v>552</v>
      </c>
      <c r="I198" s="120">
        <v>0</v>
      </c>
      <c r="J198" s="120">
        <v>0</v>
      </c>
      <c r="K198" s="120">
        <v>0</v>
      </c>
      <c r="L198" s="120">
        <f>+I198+J198-K198</f>
        <v>0</v>
      </c>
      <c r="M198" s="120">
        <v>0</v>
      </c>
      <c r="N198" s="120">
        <v>0</v>
      </c>
      <c r="O198" s="120">
        <f>+L198+M198-N198</f>
        <v>0</v>
      </c>
      <c r="P198" s="120">
        <v>0</v>
      </c>
      <c r="Q198" s="120">
        <v>0</v>
      </c>
      <c r="R198" s="120">
        <f>+O198+P198-Q198</f>
        <v>0</v>
      </c>
      <c r="S198" s="120">
        <v>0</v>
      </c>
      <c r="T198" s="120">
        <v>0</v>
      </c>
      <c r="U198" s="120">
        <f>+R198+S198-T198</f>
        <v>0</v>
      </c>
    </row>
    <row r="199" spans="1:21" x14ac:dyDescent="0.2">
      <c r="A199" s="111" t="s">
        <v>201</v>
      </c>
      <c r="B199" s="112" t="s">
        <v>424</v>
      </c>
      <c r="C199" s="112" t="s">
        <v>536</v>
      </c>
      <c r="D199" s="112" t="s">
        <v>73</v>
      </c>
      <c r="E199" s="112" t="s">
        <v>33</v>
      </c>
      <c r="F199" s="112" t="s">
        <v>33</v>
      </c>
      <c r="G199" s="113" t="s">
        <v>554</v>
      </c>
      <c r="H199" s="114" t="s">
        <v>555</v>
      </c>
      <c r="I199" s="115">
        <f t="shared" ref="I199:U199" si="117">+I200</f>
        <v>1500</v>
      </c>
      <c r="J199" s="115">
        <f t="shared" si="117"/>
        <v>0</v>
      </c>
      <c r="K199" s="115">
        <f t="shared" si="117"/>
        <v>0</v>
      </c>
      <c r="L199" s="115">
        <f t="shared" si="117"/>
        <v>1500</v>
      </c>
      <c r="M199" s="115">
        <f t="shared" si="117"/>
        <v>0</v>
      </c>
      <c r="N199" s="115">
        <f t="shared" si="117"/>
        <v>0</v>
      </c>
      <c r="O199" s="115">
        <f t="shared" si="117"/>
        <v>1500</v>
      </c>
      <c r="P199" s="115">
        <f t="shared" si="117"/>
        <v>0</v>
      </c>
      <c r="Q199" s="115">
        <f t="shared" si="117"/>
        <v>1000</v>
      </c>
      <c r="R199" s="115">
        <f t="shared" si="117"/>
        <v>500</v>
      </c>
      <c r="S199" s="115">
        <f t="shared" si="117"/>
        <v>0</v>
      </c>
      <c r="T199" s="115">
        <f t="shared" si="117"/>
        <v>0</v>
      </c>
      <c r="U199" s="115">
        <f t="shared" si="117"/>
        <v>500</v>
      </c>
    </row>
    <row r="200" spans="1:21" x14ac:dyDescent="0.2">
      <c r="A200" s="116" t="s">
        <v>201</v>
      </c>
      <c r="B200" s="117" t="s">
        <v>424</v>
      </c>
      <c r="C200" s="117" t="s">
        <v>536</v>
      </c>
      <c r="D200" s="117" t="s">
        <v>73</v>
      </c>
      <c r="E200" s="117" t="s">
        <v>45</v>
      </c>
      <c r="F200" s="117" t="s">
        <v>33</v>
      </c>
      <c r="G200" s="118" t="s">
        <v>556</v>
      </c>
      <c r="H200" s="119" t="s">
        <v>555</v>
      </c>
      <c r="I200" s="120">
        <v>1500</v>
      </c>
      <c r="J200" s="120">
        <v>0</v>
      </c>
      <c r="K200" s="120">
        <v>0</v>
      </c>
      <c r="L200" s="120">
        <f>+I200+J200-K200</f>
        <v>1500</v>
      </c>
      <c r="M200" s="120">
        <v>0</v>
      </c>
      <c r="N200" s="120">
        <v>0</v>
      </c>
      <c r="O200" s="120">
        <f>+L200+M200-N200</f>
        <v>1500</v>
      </c>
      <c r="P200" s="120">
        <v>0</v>
      </c>
      <c r="Q200" s="120">
        <v>1000</v>
      </c>
      <c r="R200" s="120">
        <f>+O200+P200-Q200</f>
        <v>500</v>
      </c>
      <c r="S200" s="120">
        <v>0</v>
      </c>
      <c r="T200" s="120">
        <v>0</v>
      </c>
      <c r="U200" s="120">
        <f>+R200+S200-T200</f>
        <v>500</v>
      </c>
    </row>
    <row r="201" spans="1:21" x14ac:dyDescent="0.2">
      <c r="A201" s="111" t="s">
        <v>201</v>
      </c>
      <c r="B201" s="112" t="s">
        <v>424</v>
      </c>
      <c r="C201" s="112" t="s">
        <v>536</v>
      </c>
      <c r="D201" s="112" t="s">
        <v>86</v>
      </c>
      <c r="E201" s="112" t="s">
        <v>33</v>
      </c>
      <c r="F201" s="112" t="s">
        <v>33</v>
      </c>
      <c r="G201" s="113" t="s">
        <v>557</v>
      </c>
      <c r="H201" s="114" t="s">
        <v>558</v>
      </c>
      <c r="I201" s="115">
        <f t="shared" ref="I201:U201" si="118">+I202</f>
        <v>1000</v>
      </c>
      <c r="J201" s="115">
        <f t="shared" si="118"/>
        <v>0</v>
      </c>
      <c r="K201" s="115">
        <f t="shared" si="118"/>
        <v>500</v>
      </c>
      <c r="L201" s="115">
        <f t="shared" si="118"/>
        <v>500</v>
      </c>
      <c r="M201" s="115">
        <f t="shared" si="118"/>
        <v>0</v>
      </c>
      <c r="N201" s="115">
        <f t="shared" si="118"/>
        <v>0</v>
      </c>
      <c r="O201" s="115">
        <f t="shared" si="118"/>
        <v>500</v>
      </c>
      <c r="P201" s="115">
        <f t="shared" si="118"/>
        <v>0</v>
      </c>
      <c r="Q201" s="115">
        <f t="shared" si="118"/>
        <v>500</v>
      </c>
      <c r="R201" s="115">
        <f t="shared" si="118"/>
        <v>0</v>
      </c>
      <c r="S201" s="115">
        <f t="shared" si="118"/>
        <v>0</v>
      </c>
      <c r="T201" s="115">
        <f t="shared" si="118"/>
        <v>0</v>
      </c>
      <c r="U201" s="115">
        <f t="shared" si="118"/>
        <v>0</v>
      </c>
    </row>
    <row r="202" spans="1:21" x14ac:dyDescent="0.2">
      <c r="A202" s="116" t="s">
        <v>201</v>
      </c>
      <c r="B202" s="117" t="s">
        <v>424</v>
      </c>
      <c r="C202" s="117" t="s">
        <v>536</v>
      </c>
      <c r="D202" s="117" t="s">
        <v>86</v>
      </c>
      <c r="E202" s="117" t="s">
        <v>45</v>
      </c>
      <c r="F202" s="117" t="s">
        <v>33</v>
      </c>
      <c r="G202" s="118" t="s">
        <v>559</v>
      </c>
      <c r="H202" s="119" t="s">
        <v>558</v>
      </c>
      <c r="I202" s="120">
        <v>1000</v>
      </c>
      <c r="J202" s="120">
        <v>0</v>
      </c>
      <c r="K202" s="120">
        <v>500</v>
      </c>
      <c r="L202" s="120">
        <f>+I202+J202-K202</f>
        <v>500</v>
      </c>
      <c r="M202" s="120">
        <v>0</v>
      </c>
      <c r="N202" s="120">
        <v>0</v>
      </c>
      <c r="O202" s="120">
        <f>+L202+M202-N202</f>
        <v>500</v>
      </c>
      <c r="P202" s="120">
        <v>0</v>
      </c>
      <c r="Q202" s="120">
        <v>500</v>
      </c>
      <c r="R202" s="120">
        <f>+O202+P202-Q202</f>
        <v>0</v>
      </c>
      <c r="S202" s="120">
        <v>0</v>
      </c>
      <c r="T202" s="120">
        <v>0</v>
      </c>
      <c r="U202" s="120">
        <f>+R202+S202-T202</f>
        <v>0</v>
      </c>
    </row>
    <row r="203" spans="1:21" x14ac:dyDescent="0.2">
      <c r="A203" s="111" t="s">
        <v>201</v>
      </c>
      <c r="B203" s="112" t="s">
        <v>424</v>
      </c>
      <c r="C203" s="112" t="s">
        <v>536</v>
      </c>
      <c r="D203" s="112" t="s">
        <v>105</v>
      </c>
      <c r="E203" s="112" t="s">
        <v>33</v>
      </c>
      <c r="F203" s="112" t="s">
        <v>33</v>
      </c>
      <c r="G203" s="113" t="s">
        <v>560</v>
      </c>
      <c r="H203" s="114" t="s">
        <v>164</v>
      </c>
      <c r="I203" s="115">
        <f t="shared" ref="I203:U203" si="119">+I204</f>
        <v>900</v>
      </c>
      <c r="J203" s="115">
        <f t="shared" si="119"/>
        <v>15775</v>
      </c>
      <c r="K203" s="115">
        <f t="shared" si="119"/>
        <v>0</v>
      </c>
      <c r="L203" s="115">
        <f t="shared" si="119"/>
        <v>16675</v>
      </c>
      <c r="M203" s="115">
        <f t="shared" si="119"/>
        <v>0</v>
      </c>
      <c r="N203" s="115">
        <f t="shared" si="119"/>
        <v>0</v>
      </c>
      <c r="O203" s="115">
        <f t="shared" si="119"/>
        <v>16675</v>
      </c>
      <c r="P203" s="115">
        <f t="shared" si="119"/>
        <v>11098</v>
      </c>
      <c r="Q203" s="115">
        <f t="shared" si="119"/>
        <v>0</v>
      </c>
      <c r="R203" s="115">
        <f t="shared" si="119"/>
        <v>27773</v>
      </c>
      <c r="S203" s="115">
        <f t="shared" si="119"/>
        <v>0</v>
      </c>
      <c r="T203" s="115">
        <f t="shared" si="119"/>
        <v>0</v>
      </c>
      <c r="U203" s="115">
        <f t="shared" si="119"/>
        <v>27773</v>
      </c>
    </row>
    <row r="204" spans="1:21" x14ac:dyDescent="0.2">
      <c r="A204" s="116" t="s">
        <v>201</v>
      </c>
      <c r="B204" s="117" t="s">
        <v>424</v>
      </c>
      <c r="C204" s="117" t="s">
        <v>536</v>
      </c>
      <c r="D204" s="117" t="s">
        <v>105</v>
      </c>
      <c r="E204" s="117" t="s">
        <v>45</v>
      </c>
      <c r="F204" s="117" t="s">
        <v>33</v>
      </c>
      <c r="G204" s="118" t="s">
        <v>561</v>
      </c>
      <c r="H204" s="119" t="s">
        <v>562</v>
      </c>
      <c r="I204" s="120">
        <v>900</v>
      </c>
      <c r="J204" s="120">
        <v>15775</v>
      </c>
      <c r="K204" s="120">
        <v>0</v>
      </c>
      <c r="L204" s="120">
        <f>+I204+J204-K204</f>
        <v>16675</v>
      </c>
      <c r="M204" s="120">
        <v>0</v>
      </c>
      <c r="N204" s="120">
        <v>0</v>
      </c>
      <c r="O204" s="120">
        <f>+L204+M204-N204</f>
        <v>16675</v>
      </c>
      <c r="P204" s="120">
        <v>11098</v>
      </c>
      <c r="Q204" s="120">
        <v>0</v>
      </c>
      <c r="R204" s="120">
        <f>+O204+P204-Q204</f>
        <v>27773</v>
      </c>
      <c r="S204" s="120">
        <v>0</v>
      </c>
      <c r="T204" s="120">
        <v>0</v>
      </c>
      <c r="U204" s="120">
        <f>+R204+S204-T204</f>
        <v>27773</v>
      </c>
    </row>
    <row r="205" spans="1:21" s="79" customFormat="1" x14ac:dyDescent="0.2">
      <c r="A205" s="106" t="s">
        <v>201</v>
      </c>
      <c r="B205" s="107" t="s">
        <v>424</v>
      </c>
      <c r="C205" s="107" t="s">
        <v>127</v>
      </c>
      <c r="D205" s="107" t="s">
        <v>33</v>
      </c>
      <c r="E205" s="107" t="s">
        <v>33</v>
      </c>
      <c r="F205" s="107" t="s">
        <v>33</v>
      </c>
      <c r="G205" s="108" t="s">
        <v>563</v>
      </c>
      <c r="H205" s="109" t="s">
        <v>564</v>
      </c>
      <c r="I205" s="110">
        <f t="shared" ref="I205:U205" si="120">+I206+I208+I210+I212</f>
        <v>6500</v>
      </c>
      <c r="J205" s="110">
        <f t="shared" si="120"/>
        <v>0</v>
      </c>
      <c r="K205" s="110">
        <f t="shared" si="120"/>
        <v>3000</v>
      </c>
      <c r="L205" s="110">
        <f t="shared" si="120"/>
        <v>3500</v>
      </c>
      <c r="M205" s="110">
        <f t="shared" si="120"/>
        <v>2000</v>
      </c>
      <c r="N205" s="110">
        <f t="shared" si="120"/>
        <v>2000</v>
      </c>
      <c r="O205" s="110">
        <f t="shared" si="120"/>
        <v>3500</v>
      </c>
      <c r="P205" s="110">
        <f t="shared" si="120"/>
        <v>0</v>
      </c>
      <c r="Q205" s="110">
        <f t="shared" si="120"/>
        <v>3500</v>
      </c>
      <c r="R205" s="110">
        <f t="shared" si="120"/>
        <v>0</v>
      </c>
      <c r="S205" s="110">
        <f t="shared" si="120"/>
        <v>0</v>
      </c>
      <c r="T205" s="110">
        <f t="shared" si="120"/>
        <v>0</v>
      </c>
      <c r="U205" s="110">
        <f t="shared" si="120"/>
        <v>0</v>
      </c>
    </row>
    <row r="206" spans="1:21" x14ac:dyDescent="0.2">
      <c r="A206" s="111" t="s">
        <v>201</v>
      </c>
      <c r="B206" s="112" t="s">
        <v>424</v>
      </c>
      <c r="C206" s="112" t="s">
        <v>127</v>
      </c>
      <c r="D206" s="112" t="s">
        <v>45</v>
      </c>
      <c r="E206" s="112" t="s">
        <v>33</v>
      </c>
      <c r="F206" s="112" t="s">
        <v>33</v>
      </c>
      <c r="G206" s="113" t="s">
        <v>565</v>
      </c>
      <c r="H206" s="114" t="s">
        <v>566</v>
      </c>
      <c r="I206" s="115">
        <f t="shared" ref="I206:U206" si="121">+I207</f>
        <v>2000</v>
      </c>
      <c r="J206" s="115">
        <f t="shared" si="121"/>
        <v>0</v>
      </c>
      <c r="K206" s="115">
        <f t="shared" si="121"/>
        <v>1000</v>
      </c>
      <c r="L206" s="115">
        <f t="shared" si="121"/>
        <v>1000</v>
      </c>
      <c r="M206" s="115">
        <f t="shared" si="121"/>
        <v>0</v>
      </c>
      <c r="N206" s="115">
        <f t="shared" si="121"/>
        <v>1000</v>
      </c>
      <c r="O206" s="115">
        <f t="shared" si="121"/>
        <v>0</v>
      </c>
      <c r="P206" s="115">
        <f t="shared" si="121"/>
        <v>0</v>
      </c>
      <c r="Q206" s="115">
        <f t="shared" si="121"/>
        <v>0</v>
      </c>
      <c r="R206" s="115">
        <f t="shared" si="121"/>
        <v>0</v>
      </c>
      <c r="S206" s="115">
        <f t="shared" si="121"/>
        <v>0</v>
      </c>
      <c r="T206" s="115">
        <f t="shared" si="121"/>
        <v>0</v>
      </c>
      <c r="U206" s="115">
        <f t="shared" si="121"/>
        <v>0</v>
      </c>
    </row>
    <row r="207" spans="1:21" x14ac:dyDescent="0.2">
      <c r="A207" s="116" t="s">
        <v>201</v>
      </c>
      <c r="B207" s="117" t="s">
        <v>424</v>
      </c>
      <c r="C207" s="117" t="s">
        <v>127</v>
      </c>
      <c r="D207" s="117" t="s">
        <v>45</v>
      </c>
      <c r="E207" s="117" t="s">
        <v>45</v>
      </c>
      <c r="F207" s="117" t="s">
        <v>33</v>
      </c>
      <c r="G207" s="118" t="s">
        <v>567</v>
      </c>
      <c r="H207" s="119" t="s">
        <v>566</v>
      </c>
      <c r="I207" s="120">
        <v>2000</v>
      </c>
      <c r="J207" s="120">
        <v>0</v>
      </c>
      <c r="K207" s="120">
        <v>1000</v>
      </c>
      <c r="L207" s="120">
        <f>+I207+J207-K207</f>
        <v>1000</v>
      </c>
      <c r="M207" s="120">
        <v>0</v>
      </c>
      <c r="N207" s="120">
        <v>1000</v>
      </c>
      <c r="O207" s="120">
        <f>+L207+M207-N207</f>
        <v>0</v>
      </c>
      <c r="P207" s="120">
        <v>0</v>
      </c>
      <c r="Q207" s="120">
        <v>0</v>
      </c>
      <c r="R207" s="120">
        <f>+O207+P207-Q207</f>
        <v>0</v>
      </c>
      <c r="S207" s="120">
        <v>0</v>
      </c>
      <c r="T207" s="120">
        <v>0</v>
      </c>
      <c r="U207" s="120">
        <f>+R207+S207-T207</f>
        <v>0</v>
      </c>
    </row>
    <row r="208" spans="1:21" x14ac:dyDescent="0.2">
      <c r="A208" s="111" t="s">
        <v>201</v>
      </c>
      <c r="B208" s="112" t="s">
        <v>424</v>
      </c>
      <c r="C208" s="112" t="s">
        <v>127</v>
      </c>
      <c r="D208" s="112" t="s">
        <v>51</v>
      </c>
      <c r="E208" s="112" t="s">
        <v>33</v>
      </c>
      <c r="F208" s="112" t="s">
        <v>33</v>
      </c>
      <c r="G208" s="113" t="s">
        <v>568</v>
      </c>
      <c r="H208" s="114" t="s">
        <v>569</v>
      </c>
      <c r="I208" s="115">
        <f t="shared" ref="I208:U208" si="122">+I209</f>
        <v>2000</v>
      </c>
      <c r="J208" s="115">
        <f t="shared" si="122"/>
        <v>0</v>
      </c>
      <c r="K208" s="115">
        <f t="shared" si="122"/>
        <v>1000</v>
      </c>
      <c r="L208" s="115">
        <f t="shared" si="122"/>
        <v>1000</v>
      </c>
      <c r="M208" s="115">
        <f t="shared" si="122"/>
        <v>0</v>
      </c>
      <c r="N208" s="115">
        <f t="shared" si="122"/>
        <v>1000</v>
      </c>
      <c r="O208" s="115">
        <f t="shared" si="122"/>
        <v>0</v>
      </c>
      <c r="P208" s="115">
        <f t="shared" si="122"/>
        <v>0</v>
      </c>
      <c r="Q208" s="115">
        <f t="shared" si="122"/>
        <v>0</v>
      </c>
      <c r="R208" s="115">
        <f t="shared" si="122"/>
        <v>0</v>
      </c>
      <c r="S208" s="115">
        <f t="shared" si="122"/>
        <v>0</v>
      </c>
      <c r="T208" s="115">
        <f t="shared" si="122"/>
        <v>0</v>
      </c>
      <c r="U208" s="115">
        <f t="shared" si="122"/>
        <v>0</v>
      </c>
    </row>
    <row r="209" spans="1:21" x14ac:dyDescent="0.2">
      <c r="A209" s="116" t="s">
        <v>201</v>
      </c>
      <c r="B209" s="117" t="s">
        <v>424</v>
      </c>
      <c r="C209" s="117" t="s">
        <v>127</v>
      </c>
      <c r="D209" s="117" t="s">
        <v>51</v>
      </c>
      <c r="E209" s="117" t="s">
        <v>45</v>
      </c>
      <c r="F209" s="117" t="s">
        <v>33</v>
      </c>
      <c r="G209" s="118" t="s">
        <v>570</v>
      </c>
      <c r="H209" s="119" t="s">
        <v>569</v>
      </c>
      <c r="I209" s="120">
        <v>2000</v>
      </c>
      <c r="J209" s="120">
        <v>0</v>
      </c>
      <c r="K209" s="120">
        <v>1000</v>
      </c>
      <c r="L209" s="120">
        <f>+I209+J209-K209</f>
        <v>1000</v>
      </c>
      <c r="M209" s="120">
        <v>0</v>
      </c>
      <c r="N209" s="120">
        <v>1000</v>
      </c>
      <c r="O209" s="120">
        <f>+L209+M209-N209</f>
        <v>0</v>
      </c>
      <c r="P209" s="120">
        <v>0</v>
      </c>
      <c r="Q209" s="120">
        <v>0</v>
      </c>
      <c r="R209" s="120">
        <f>+O209+P209-Q209</f>
        <v>0</v>
      </c>
      <c r="S209" s="120">
        <v>0</v>
      </c>
      <c r="T209" s="120">
        <v>0</v>
      </c>
      <c r="U209" s="120">
        <f>+R209+S209-T209</f>
        <v>0</v>
      </c>
    </row>
    <row r="210" spans="1:21" x14ac:dyDescent="0.2">
      <c r="A210" s="111" t="s">
        <v>201</v>
      </c>
      <c r="B210" s="112" t="s">
        <v>424</v>
      </c>
      <c r="C210" s="112" t="s">
        <v>127</v>
      </c>
      <c r="D210" s="112" t="s">
        <v>54</v>
      </c>
      <c r="E210" s="112" t="s">
        <v>33</v>
      </c>
      <c r="F210" s="112" t="s">
        <v>33</v>
      </c>
      <c r="G210" s="113" t="s">
        <v>571</v>
      </c>
      <c r="H210" s="114" t="s">
        <v>572</v>
      </c>
      <c r="I210" s="115">
        <f t="shared" ref="I210:U210" si="123">+I211</f>
        <v>2500</v>
      </c>
      <c r="J210" s="115">
        <f t="shared" si="123"/>
        <v>0</v>
      </c>
      <c r="K210" s="115">
        <f t="shared" si="123"/>
        <v>1000</v>
      </c>
      <c r="L210" s="115">
        <f t="shared" si="123"/>
        <v>1500</v>
      </c>
      <c r="M210" s="115">
        <f t="shared" si="123"/>
        <v>2000</v>
      </c>
      <c r="N210" s="115">
        <f t="shared" si="123"/>
        <v>0</v>
      </c>
      <c r="O210" s="115">
        <f t="shared" si="123"/>
        <v>3500</v>
      </c>
      <c r="P210" s="115">
        <f t="shared" si="123"/>
        <v>0</v>
      </c>
      <c r="Q210" s="115">
        <f t="shared" si="123"/>
        <v>3500</v>
      </c>
      <c r="R210" s="115">
        <f t="shared" si="123"/>
        <v>0</v>
      </c>
      <c r="S210" s="115">
        <f t="shared" si="123"/>
        <v>0</v>
      </c>
      <c r="T210" s="115">
        <f t="shared" si="123"/>
        <v>0</v>
      </c>
      <c r="U210" s="115">
        <f t="shared" si="123"/>
        <v>0</v>
      </c>
    </row>
    <row r="211" spans="1:21" x14ac:dyDescent="0.2">
      <c r="A211" s="116" t="s">
        <v>201</v>
      </c>
      <c r="B211" s="117" t="s">
        <v>424</v>
      </c>
      <c r="C211" s="117" t="s">
        <v>127</v>
      </c>
      <c r="D211" s="117" t="s">
        <v>54</v>
      </c>
      <c r="E211" s="117" t="s">
        <v>45</v>
      </c>
      <c r="F211" s="117" t="s">
        <v>33</v>
      </c>
      <c r="G211" s="118" t="s">
        <v>573</v>
      </c>
      <c r="H211" s="119" t="s">
        <v>572</v>
      </c>
      <c r="I211" s="120">
        <v>2500</v>
      </c>
      <c r="J211" s="120">
        <v>0</v>
      </c>
      <c r="K211" s="120">
        <v>1000</v>
      </c>
      <c r="L211" s="120">
        <f>+I211+J211-K211</f>
        <v>1500</v>
      </c>
      <c r="M211" s="120">
        <v>2000</v>
      </c>
      <c r="N211" s="120">
        <v>0</v>
      </c>
      <c r="O211" s="120">
        <f>+L211+M211-N211</f>
        <v>3500</v>
      </c>
      <c r="P211" s="120">
        <v>0</v>
      </c>
      <c r="Q211" s="120">
        <v>3500</v>
      </c>
      <c r="R211" s="120">
        <f>+O211+P211-Q211</f>
        <v>0</v>
      </c>
      <c r="S211" s="120">
        <v>0</v>
      </c>
      <c r="T211" s="120">
        <v>0</v>
      </c>
      <c r="U211" s="120">
        <f>+R211+S211-T211</f>
        <v>0</v>
      </c>
    </row>
    <row r="212" spans="1:21" x14ac:dyDescent="0.2">
      <c r="A212" s="111" t="s">
        <v>201</v>
      </c>
      <c r="B212" s="112" t="s">
        <v>424</v>
      </c>
      <c r="C212" s="112" t="s">
        <v>127</v>
      </c>
      <c r="D212" s="112" t="s">
        <v>105</v>
      </c>
      <c r="E212" s="112" t="s">
        <v>33</v>
      </c>
      <c r="F212" s="112" t="s">
        <v>33</v>
      </c>
      <c r="G212" s="113" t="s">
        <v>574</v>
      </c>
      <c r="H212" s="114" t="s">
        <v>164</v>
      </c>
      <c r="I212" s="115">
        <f t="shared" ref="I212:U212" si="124">+I213</f>
        <v>0</v>
      </c>
      <c r="J212" s="115">
        <f t="shared" si="124"/>
        <v>0</v>
      </c>
      <c r="K212" s="115">
        <f t="shared" si="124"/>
        <v>0</v>
      </c>
      <c r="L212" s="115">
        <f t="shared" si="124"/>
        <v>0</v>
      </c>
      <c r="M212" s="115">
        <f t="shared" si="124"/>
        <v>0</v>
      </c>
      <c r="N212" s="115">
        <f t="shared" si="124"/>
        <v>0</v>
      </c>
      <c r="O212" s="115">
        <f t="shared" si="124"/>
        <v>0</v>
      </c>
      <c r="P212" s="115">
        <f t="shared" si="124"/>
        <v>0</v>
      </c>
      <c r="Q212" s="115">
        <f t="shared" si="124"/>
        <v>0</v>
      </c>
      <c r="R212" s="115">
        <f t="shared" si="124"/>
        <v>0</v>
      </c>
      <c r="S212" s="115">
        <f t="shared" si="124"/>
        <v>0</v>
      </c>
      <c r="T212" s="115">
        <f t="shared" si="124"/>
        <v>0</v>
      </c>
      <c r="U212" s="115">
        <f t="shared" si="124"/>
        <v>0</v>
      </c>
    </row>
    <row r="213" spans="1:21" x14ac:dyDescent="0.2">
      <c r="A213" s="116" t="s">
        <v>201</v>
      </c>
      <c r="B213" s="117" t="s">
        <v>424</v>
      </c>
      <c r="C213" s="117" t="s">
        <v>127</v>
      </c>
      <c r="D213" s="117" t="s">
        <v>105</v>
      </c>
      <c r="E213" s="117" t="s">
        <v>45</v>
      </c>
      <c r="F213" s="117" t="s">
        <v>33</v>
      </c>
      <c r="G213" s="118" t="s">
        <v>575</v>
      </c>
      <c r="H213" s="119" t="s">
        <v>576</v>
      </c>
      <c r="I213" s="120">
        <v>0</v>
      </c>
      <c r="J213" s="120">
        <v>0</v>
      </c>
      <c r="K213" s="120">
        <v>0</v>
      </c>
      <c r="L213" s="120">
        <f>+I213+J213-K213</f>
        <v>0</v>
      </c>
      <c r="M213" s="120">
        <v>0</v>
      </c>
      <c r="N213" s="120">
        <v>0</v>
      </c>
      <c r="O213" s="120">
        <f>+L213+M213-N213</f>
        <v>0</v>
      </c>
      <c r="P213" s="120">
        <v>0</v>
      </c>
      <c r="Q213" s="120">
        <v>0</v>
      </c>
      <c r="R213" s="120">
        <f>+O213+P213-Q213</f>
        <v>0</v>
      </c>
      <c r="S213" s="120">
        <v>0</v>
      </c>
      <c r="T213" s="120">
        <v>0</v>
      </c>
      <c r="U213" s="120">
        <f>+R213+S213-T213</f>
        <v>0</v>
      </c>
    </row>
    <row r="214" spans="1:21" s="79" customFormat="1" x14ac:dyDescent="0.2">
      <c r="A214" s="106" t="s">
        <v>201</v>
      </c>
      <c r="B214" s="107" t="s">
        <v>424</v>
      </c>
      <c r="C214" s="107" t="s">
        <v>135</v>
      </c>
      <c r="D214" s="107" t="s">
        <v>33</v>
      </c>
      <c r="E214" s="107" t="s">
        <v>33</v>
      </c>
      <c r="F214" s="107" t="s">
        <v>33</v>
      </c>
      <c r="G214" s="108" t="s">
        <v>577</v>
      </c>
      <c r="H214" s="109" t="s">
        <v>578</v>
      </c>
      <c r="I214" s="110">
        <f t="shared" ref="I214:U214" si="125">+I215+I217+I219+I221+I223+I225+I227+I229+I231+I233+I235+I237</f>
        <v>12162</v>
      </c>
      <c r="J214" s="110">
        <f t="shared" si="125"/>
        <v>17290</v>
      </c>
      <c r="K214" s="110">
        <f t="shared" si="125"/>
        <v>0</v>
      </c>
      <c r="L214" s="110">
        <f t="shared" si="125"/>
        <v>29452</v>
      </c>
      <c r="M214" s="110">
        <f t="shared" si="125"/>
        <v>0</v>
      </c>
      <c r="N214" s="110">
        <f t="shared" si="125"/>
        <v>0</v>
      </c>
      <c r="O214" s="110">
        <f t="shared" si="125"/>
        <v>29452</v>
      </c>
      <c r="P214" s="110">
        <f t="shared" si="125"/>
        <v>12042</v>
      </c>
      <c r="Q214" s="110">
        <f t="shared" si="125"/>
        <v>4000</v>
      </c>
      <c r="R214" s="110">
        <f t="shared" si="125"/>
        <v>37494</v>
      </c>
      <c r="S214" s="110">
        <f t="shared" si="125"/>
        <v>0</v>
      </c>
      <c r="T214" s="110">
        <f t="shared" si="125"/>
        <v>0</v>
      </c>
      <c r="U214" s="110">
        <f t="shared" si="125"/>
        <v>37494</v>
      </c>
    </row>
    <row r="215" spans="1:21" x14ac:dyDescent="0.2">
      <c r="A215" s="111" t="s">
        <v>201</v>
      </c>
      <c r="B215" s="112" t="s">
        <v>424</v>
      </c>
      <c r="C215" s="112" t="s">
        <v>135</v>
      </c>
      <c r="D215" s="112" t="s">
        <v>45</v>
      </c>
      <c r="E215" s="112" t="s">
        <v>33</v>
      </c>
      <c r="F215" s="112" t="s">
        <v>33</v>
      </c>
      <c r="G215" s="113" t="s">
        <v>579</v>
      </c>
      <c r="H215" s="114" t="s">
        <v>580</v>
      </c>
      <c r="I215" s="115">
        <f t="shared" ref="I215:U215" si="126">+I216</f>
        <v>0</v>
      </c>
      <c r="J215" s="115">
        <f t="shared" si="126"/>
        <v>0</v>
      </c>
      <c r="K215" s="115">
        <f t="shared" si="126"/>
        <v>0</v>
      </c>
      <c r="L215" s="115">
        <f t="shared" si="126"/>
        <v>0</v>
      </c>
      <c r="M215" s="115">
        <f t="shared" si="126"/>
        <v>0</v>
      </c>
      <c r="N215" s="115">
        <f t="shared" si="126"/>
        <v>0</v>
      </c>
      <c r="O215" s="115">
        <f t="shared" si="126"/>
        <v>0</v>
      </c>
      <c r="P215" s="115">
        <f t="shared" si="126"/>
        <v>0</v>
      </c>
      <c r="Q215" s="115">
        <f t="shared" si="126"/>
        <v>0</v>
      </c>
      <c r="R215" s="115">
        <f t="shared" si="126"/>
        <v>0</v>
      </c>
      <c r="S215" s="115">
        <f t="shared" si="126"/>
        <v>0</v>
      </c>
      <c r="T215" s="115">
        <f t="shared" si="126"/>
        <v>0</v>
      </c>
      <c r="U215" s="115">
        <f t="shared" si="126"/>
        <v>0</v>
      </c>
    </row>
    <row r="216" spans="1:21" x14ac:dyDescent="0.2">
      <c r="A216" s="116" t="s">
        <v>201</v>
      </c>
      <c r="B216" s="117" t="s">
        <v>424</v>
      </c>
      <c r="C216" s="117" t="s">
        <v>135</v>
      </c>
      <c r="D216" s="117" t="s">
        <v>45</v>
      </c>
      <c r="E216" s="117" t="s">
        <v>45</v>
      </c>
      <c r="F216" s="117" t="s">
        <v>33</v>
      </c>
      <c r="G216" s="118" t="s">
        <v>581</v>
      </c>
      <c r="H216" s="119" t="s">
        <v>580</v>
      </c>
      <c r="I216" s="120">
        <v>0</v>
      </c>
      <c r="J216" s="120">
        <v>0</v>
      </c>
      <c r="K216" s="120">
        <v>0</v>
      </c>
      <c r="L216" s="120">
        <f>+I216+J216-K216</f>
        <v>0</v>
      </c>
      <c r="M216" s="120">
        <v>0</v>
      </c>
      <c r="N216" s="120">
        <v>0</v>
      </c>
      <c r="O216" s="120">
        <f>+L216+M216-N216</f>
        <v>0</v>
      </c>
      <c r="P216" s="120">
        <v>0</v>
      </c>
      <c r="Q216" s="120">
        <v>0</v>
      </c>
      <c r="R216" s="120">
        <f>+O216+P216-Q216</f>
        <v>0</v>
      </c>
      <c r="S216" s="120">
        <v>0</v>
      </c>
      <c r="T216" s="120">
        <v>0</v>
      </c>
      <c r="U216" s="120">
        <f>+R216+S216-T216</f>
        <v>0</v>
      </c>
    </row>
    <row r="217" spans="1:21" x14ac:dyDescent="0.2">
      <c r="A217" s="111" t="s">
        <v>201</v>
      </c>
      <c r="B217" s="112" t="s">
        <v>424</v>
      </c>
      <c r="C217" s="112" t="s">
        <v>135</v>
      </c>
      <c r="D217" s="112" t="s">
        <v>51</v>
      </c>
      <c r="E217" s="112" t="s">
        <v>33</v>
      </c>
      <c r="F217" s="112" t="s">
        <v>33</v>
      </c>
      <c r="G217" s="113" t="s">
        <v>582</v>
      </c>
      <c r="H217" s="114" t="s">
        <v>583</v>
      </c>
      <c r="I217" s="115">
        <f t="shared" ref="I217:U217" si="127">+I218</f>
        <v>0</v>
      </c>
      <c r="J217" s="115">
        <f t="shared" si="127"/>
        <v>0</v>
      </c>
      <c r="K217" s="115">
        <f t="shared" si="127"/>
        <v>0</v>
      </c>
      <c r="L217" s="115">
        <f t="shared" si="127"/>
        <v>0</v>
      </c>
      <c r="M217" s="115">
        <f t="shared" si="127"/>
        <v>0</v>
      </c>
      <c r="N217" s="115">
        <f t="shared" si="127"/>
        <v>0</v>
      </c>
      <c r="O217" s="115">
        <f t="shared" si="127"/>
        <v>0</v>
      </c>
      <c r="P217" s="115">
        <f t="shared" si="127"/>
        <v>0</v>
      </c>
      <c r="Q217" s="115">
        <f t="shared" si="127"/>
        <v>0</v>
      </c>
      <c r="R217" s="115">
        <f t="shared" si="127"/>
        <v>0</v>
      </c>
      <c r="S217" s="115">
        <f t="shared" si="127"/>
        <v>0</v>
      </c>
      <c r="T217" s="115">
        <f t="shared" si="127"/>
        <v>0</v>
      </c>
      <c r="U217" s="115">
        <f t="shared" si="127"/>
        <v>0</v>
      </c>
    </row>
    <row r="218" spans="1:21" x14ac:dyDescent="0.2">
      <c r="A218" s="116" t="s">
        <v>201</v>
      </c>
      <c r="B218" s="117" t="s">
        <v>424</v>
      </c>
      <c r="C218" s="117" t="s">
        <v>135</v>
      </c>
      <c r="D218" s="117" t="s">
        <v>51</v>
      </c>
      <c r="E218" s="117" t="s">
        <v>45</v>
      </c>
      <c r="F218" s="117" t="s">
        <v>33</v>
      </c>
      <c r="G218" s="118" t="s">
        <v>584</v>
      </c>
      <c r="H218" s="119" t="s">
        <v>583</v>
      </c>
      <c r="I218" s="120">
        <v>0</v>
      </c>
      <c r="J218" s="120">
        <v>0</v>
      </c>
      <c r="K218" s="120">
        <v>0</v>
      </c>
      <c r="L218" s="120">
        <f>+I218+J218-K218</f>
        <v>0</v>
      </c>
      <c r="M218" s="120">
        <v>0</v>
      </c>
      <c r="N218" s="120">
        <v>0</v>
      </c>
      <c r="O218" s="120">
        <f>+L218+M218-N218</f>
        <v>0</v>
      </c>
      <c r="P218" s="120">
        <v>0</v>
      </c>
      <c r="Q218" s="120">
        <v>0</v>
      </c>
      <c r="R218" s="120">
        <f>+O218+P218-Q218</f>
        <v>0</v>
      </c>
      <c r="S218" s="120">
        <v>0</v>
      </c>
      <c r="T218" s="120">
        <v>0</v>
      </c>
      <c r="U218" s="120">
        <f>+R218+S218-T218</f>
        <v>0</v>
      </c>
    </row>
    <row r="219" spans="1:21" x14ac:dyDescent="0.2">
      <c r="A219" s="111" t="s">
        <v>201</v>
      </c>
      <c r="B219" s="112" t="s">
        <v>424</v>
      </c>
      <c r="C219" s="112" t="s">
        <v>135</v>
      </c>
      <c r="D219" s="112" t="s">
        <v>54</v>
      </c>
      <c r="E219" s="112" t="s">
        <v>33</v>
      </c>
      <c r="F219" s="112" t="s">
        <v>33</v>
      </c>
      <c r="G219" s="113" t="s">
        <v>585</v>
      </c>
      <c r="H219" s="114" t="s">
        <v>586</v>
      </c>
      <c r="I219" s="115">
        <f t="shared" ref="I219:U219" si="128">+I220</f>
        <v>0</v>
      </c>
      <c r="J219" s="115">
        <f t="shared" si="128"/>
        <v>0</v>
      </c>
      <c r="K219" s="115">
        <f t="shared" si="128"/>
        <v>0</v>
      </c>
      <c r="L219" s="115">
        <f t="shared" si="128"/>
        <v>0</v>
      </c>
      <c r="M219" s="115">
        <f t="shared" si="128"/>
        <v>0</v>
      </c>
      <c r="N219" s="115">
        <f t="shared" si="128"/>
        <v>0</v>
      </c>
      <c r="O219" s="115">
        <f t="shared" si="128"/>
        <v>0</v>
      </c>
      <c r="P219" s="115">
        <f t="shared" si="128"/>
        <v>0</v>
      </c>
      <c r="Q219" s="115">
        <f t="shared" si="128"/>
        <v>0</v>
      </c>
      <c r="R219" s="115">
        <f t="shared" si="128"/>
        <v>0</v>
      </c>
      <c r="S219" s="115">
        <f t="shared" si="128"/>
        <v>0</v>
      </c>
      <c r="T219" s="115">
        <f t="shared" si="128"/>
        <v>0</v>
      </c>
      <c r="U219" s="115">
        <f t="shared" si="128"/>
        <v>0</v>
      </c>
    </row>
    <row r="220" spans="1:21" x14ac:dyDescent="0.2">
      <c r="A220" s="111"/>
      <c r="B220" s="112"/>
      <c r="C220" s="112"/>
      <c r="D220" s="112"/>
      <c r="E220" s="112"/>
      <c r="F220" s="112"/>
      <c r="G220" s="118" t="s">
        <v>587</v>
      </c>
      <c r="H220" s="119" t="str">
        <f>H219</f>
        <v>Servicios de Mantención de Jardines</v>
      </c>
      <c r="I220" s="120">
        <v>0</v>
      </c>
      <c r="J220" s="120">
        <v>0</v>
      </c>
      <c r="K220" s="120">
        <v>0</v>
      </c>
      <c r="L220" s="120">
        <f>+I220+J220-K220</f>
        <v>0</v>
      </c>
      <c r="M220" s="120">
        <v>0</v>
      </c>
      <c r="N220" s="120">
        <v>0</v>
      </c>
      <c r="O220" s="120">
        <f>+L220+M220-N220</f>
        <v>0</v>
      </c>
      <c r="P220" s="120">
        <v>0</v>
      </c>
      <c r="Q220" s="120">
        <v>0</v>
      </c>
      <c r="R220" s="120">
        <f>+O220+P220-Q220</f>
        <v>0</v>
      </c>
      <c r="S220" s="120">
        <v>0</v>
      </c>
      <c r="T220" s="120">
        <v>0</v>
      </c>
      <c r="U220" s="120">
        <f>+R220+S220-T220</f>
        <v>0</v>
      </c>
    </row>
    <row r="221" spans="1:21" x14ac:dyDescent="0.2">
      <c r="A221" s="111" t="s">
        <v>201</v>
      </c>
      <c r="B221" s="112" t="s">
        <v>424</v>
      </c>
      <c r="C221" s="112" t="s">
        <v>135</v>
      </c>
      <c r="D221" s="112" t="s">
        <v>63</v>
      </c>
      <c r="E221" s="112" t="s">
        <v>33</v>
      </c>
      <c r="F221" s="112" t="s">
        <v>33</v>
      </c>
      <c r="G221" s="113" t="s">
        <v>588</v>
      </c>
      <c r="H221" s="114" t="s">
        <v>589</v>
      </c>
      <c r="I221" s="115">
        <f t="shared" ref="I221:U221" si="129">+I222</f>
        <v>0</v>
      </c>
      <c r="J221" s="115">
        <f t="shared" si="129"/>
        <v>0</v>
      </c>
      <c r="K221" s="115">
        <f t="shared" si="129"/>
        <v>0</v>
      </c>
      <c r="L221" s="115">
        <f t="shared" si="129"/>
        <v>0</v>
      </c>
      <c r="M221" s="115">
        <f t="shared" si="129"/>
        <v>0</v>
      </c>
      <c r="N221" s="115">
        <f t="shared" si="129"/>
        <v>0</v>
      </c>
      <c r="O221" s="115">
        <f t="shared" si="129"/>
        <v>0</v>
      </c>
      <c r="P221" s="115">
        <f t="shared" si="129"/>
        <v>0</v>
      </c>
      <c r="Q221" s="115">
        <f t="shared" si="129"/>
        <v>0</v>
      </c>
      <c r="R221" s="115">
        <f t="shared" si="129"/>
        <v>0</v>
      </c>
      <c r="S221" s="115">
        <f t="shared" si="129"/>
        <v>0</v>
      </c>
      <c r="T221" s="115">
        <f t="shared" si="129"/>
        <v>0</v>
      </c>
      <c r="U221" s="115">
        <f t="shared" si="129"/>
        <v>0</v>
      </c>
    </row>
    <row r="222" spans="1:21" x14ac:dyDescent="0.2">
      <c r="A222" s="111"/>
      <c r="B222" s="112"/>
      <c r="C222" s="112"/>
      <c r="D222" s="112"/>
      <c r="E222" s="112"/>
      <c r="F222" s="112"/>
      <c r="G222" s="118" t="s">
        <v>590</v>
      </c>
      <c r="H222" s="119" t="str">
        <f>H221</f>
        <v>Servicios de Mantención de Alumbrado Público</v>
      </c>
      <c r="I222" s="120">
        <v>0</v>
      </c>
      <c r="J222" s="120">
        <v>0</v>
      </c>
      <c r="K222" s="120">
        <v>0</v>
      </c>
      <c r="L222" s="120">
        <f>+I222+J222-K222</f>
        <v>0</v>
      </c>
      <c r="M222" s="120">
        <v>0</v>
      </c>
      <c r="N222" s="120">
        <v>0</v>
      </c>
      <c r="O222" s="120">
        <f>+L222+M222-N222</f>
        <v>0</v>
      </c>
      <c r="P222" s="120">
        <v>0</v>
      </c>
      <c r="Q222" s="120">
        <v>0</v>
      </c>
      <c r="R222" s="120">
        <f>+O222+P222-Q222</f>
        <v>0</v>
      </c>
      <c r="S222" s="120">
        <v>0</v>
      </c>
      <c r="T222" s="120">
        <v>0</v>
      </c>
      <c r="U222" s="120">
        <f>+R222+S222-T222</f>
        <v>0</v>
      </c>
    </row>
    <row r="223" spans="1:21" x14ac:dyDescent="0.2">
      <c r="A223" s="111" t="s">
        <v>201</v>
      </c>
      <c r="B223" s="112" t="s">
        <v>424</v>
      </c>
      <c r="C223" s="112" t="s">
        <v>135</v>
      </c>
      <c r="D223" s="112" t="s">
        <v>68</v>
      </c>
      <c r="E223" s="112" t="s">
        <v>33</v>
      </c>
      <c r="F223" s="112" t="s">
        <v>33</v>
      </c>
      <c r="G223" s="113" t="s">
        <v>591</v>
      </c>
      <c r="H223" s="114" t="s">
        <v>592</v>
      </c>
      <c r="I223" s="115">
        <f t="shared" ref="I223:U223" si="130">+I224</f>
        <v>0</v>
      </c>
      <c r="J223" s="115">
        <f t="shared" si="130"/>
        <v>0</v>
      </c>
      <c r="K223" s="115">
        <f t="shared" si="130"/>
        <v>0</v>
      </c>
      <c r="L223" s="115">
        <f t="shared" si="130"/>
        <v>0</v>
      </c>
      <c r="M223" s="115">
        <f t="shared" si="130"/>
        <v>0</v>
      </c>
      <c r="N223" s="115">
        <f t="shared" si="130"/>
        <v>0</v>
      </c>
      <c r="O223" s="115">
        <f t="shared" si="130"/>
        <v>0</v>
      </c>
      <c r="P223" s="115">
        <f t="shared" si="130"/>
        <v>0</v>
      </c>
      <c r="Q223" s="115">
        <f t="shared" si="130"/>
        <v>0</v>
      </c>
      <c r="R223" s="115">
        <f t="shared" si="130"/>
        <v>0</v>
      </c>
      <c r="S223" s="115">
        <f t="shared" si="130"/>
        <v>0</v>
      </c>
      <c r="T223" s="115">
        <f t="shared" si="130"/>
        <v>0</v>
      </c>
      <c r="U223" s="115">
        <f t="shared" si="130"/>
        <v>0</v>
      </c>
    </row>
    <row r="224" spans="1:21" x14ac:dyDescent="0.2">
      <c r="A224" s="111"/>
      <c r="B224" s="112"/>
      <c r="C224" s="112"/>
      <c r="D224" s="112"/>
      <c r="E224" s="112"/>
      <c r="F224" s="112"/>
      <c r="G224" s="118" t="s">
        <v>593</v>
      </c>
      <c r="H224" s="119" t="str">
        <f>H223</f>
        <v>Servicios de Mantención de Semáforos</v>
      </c>
      <c r="I224" s="120">
        <v>0</v>
      </c>
      <c r="J224" s="120">
        <v>0</v>
      </c>
      <c r="K224" s="120">
        <v>0</v>
      </c>
      <c r="L224" s="120">
        <f>+I224+J224-K224</f>
        <v>0</v>
      </c>
      <c r="M224" s="120">
        <v>0</v>
      </c>
      <c r="N224" s="120">
        <v>0</v>
      </c>
      <c r="O224" s="120">
        <f>+L224+M224-N224</f>
        <v>0</v>
      </c>
      <c r="P224" s="120">
        <v>0</v>
      </c>
      <c r="Q224" s="120">
        <v>0</v>
      </c>
      <c r="R224" s="120">
        <f>+O224+P224-Q224</f>
        <v>0</v>
      </c>
      <c r="S224" s="120">
        <v>0</v>
      </c>
      <c r="T224" s="120">
        <v>0</v>
      </c>
      <c r="U224" s="120">
        <f>+R224+S224-T224</f>
        <v>0</v>
      </c>
    </row>
    <row r="225" spans="1:21" x14ac:dyDescent="0.2">
      <c r="A225" s="111" t="s">
        <v>201</v>
      </c>
      <c r="B225" s="112" t="s">
        <v>424</v>
      </c>
      <c r="C225" s="112" t="s">
        <v>135</v>
      </c>
      <c r="D225" s="112" t="s">
        <v>73</v>
      </c>
      <c r="E225" s="112" t="s">
        <v>33</v>
      </c>
      <c r="F225" s="112" t="s">
        <v>33</v>
      </c>
      <c r="G225" s="113" t="s">
        <v>594</v>
      </c>
      <c r="H225" s="114" t="s">
        <v>595</v>
      </c>
      <c r="I225" s="115">
        <f t="shared" ref="I225:U225" si="131">+I226</f>
        <v>0</v>
      </c>
      <c r="J225" s="115">
        <f t="shared" si="131"/>
        <v>0</v>
      </c>
      <c r="K225" s="115">
        <f t="shared" si="131"/>
        <v>0</v>
      </c>
      <c r="L225" s="115">
        <f t="shared" si="131"/>
        <v>0</v>
      </c>
      <c r="M225" s="115">
        <f t="shared" si="131"/>
        <v>0</v>
      </c>
      <c r="N225" s="115">
        <f t="shared" si="131"/>
        <v>0</v>
      </c>
      <c r="O225" s="115">
        <f t="shared" si="131"/>
        <v>0</v>
      </c>
      <c r="P225" s="115">
        <f t="shared" si="131"/>
        <v>0</v>
      </c>
      <c r="Q225" s="115">
        <f t="shared" si="131"/>
        <v>0</v>
      </c>
      <c r="R225" s="115">
        <f t="shared" si="131"/>
        <v>0</v>
      </c>
      <c r="S225" s="115">
        <f t="shared" si="131"/>
        <v>0</v>
      </c>
      <c r="T225" s="115">
        <f t="shared" si="131"/>
        <v>0</v>
      </c>
      <c r="U225" s="115">
        <f t="shared" si="131"/>
        <v>0</v>
      </c>
    </row>
    <row r="226" spans="1:21" x14ac:dyDescent="0.2">
      <c r="A226" s="111"/>
      <c r="B226" s="112"/>
      <c r="C226" s="112"/>
      <c r="D226" s="112"/>
      <c r="E226" s="112"/>
      <c r="F226" s="112"/>
      <c r="G226" s="118" t="s">
        <v>596</v>
      </c>
      <c r="H226" s="119" t="str">
        <f>H225</f>
        <v>Servicios de Mantención de Señalizaciones de Tránsito</v>
      </c>
      <c r="I226" s="120">
        <v>0</v>
      </c>
      <c r="J226" s="120">
        <v>0</v>
      </c>
      <c r="K226" s="120">
        <v>0</v>
      </c>
      <c r="L226" s="120">
        <f>+I226+J226-K226</f>
        <v>0</v>
      </c>
      <c r="M226" s="120">
        <v>0</v>
      </c>
      <c r="N226" s="120">
        <v>0</v>
      </c>
      <c r="O226" s="120">
        <f>+L226+M226-N226</f>
        <v>0</v>
      </c>
      <c r="P226" s="120">
        <v>0</v>
      </c>
      <c r="Q226" s="120">
        <v>0</v>
      </c>
      <c r="R226" s="120">
        <f>+O226+P226-Q226</f>
        <v>0</v>
      </c>
      <c r="S226" s="120">
        <v>0</v>
      </c>
      <c r="T226" s="120">
        <v>0</v>
      </c>
      <c r="U226" s="120">
        <f>+R226+S226-T226</f>
        <v>0</v>
      </c>
    </row>
    <row r="227" spans="1:21" x14ac:dyDescent="0.2">
      <c r="A227" s="111" t="s">
        <v>201</v>
      </c>
      <c r="B227" s="112" t="s">
        <v>424</v>
      </c>
      <c r="C227" s="112" t="s">
        <v>135</v>
      </c>
      <c r="D227" s="112" t="s">
        <v>86</v>
      </c>
      <c r="E227" s="112" t="s">
        <v>33</v>
      </c>
      <c r="F227" s="112" t="s">
        <v>33</v>
      </c>
      <c r="G227" s="113" t="s">
        <v>597</v>
      </c>
      <c r="H227" s="114" t="s">
        <v>598</v>
      </c>
      <c r="I227" s="115">
        <f t="shared" ref="I227:U227" si="132">+I228</f>
        <v>1050</v>
      </c>
      <c r="J227" s="115">
        <f t="shared" si="132"/>
        <v>4080</v>
      </c>
      <c r="K227" s="115">
        <f t="shared" si="132"/>
        <v>0</v>
      </c>
      <c r="L227" s="115">
        <f t="shared" si="132"/>
        <v>5130</v>
      </c>
      <c r="M227" s="115">
        <f t="shared" si="132"/>
        <v>0</v>
      </c>
      <c r="N227" s="115">
        <f t="shared" si="132"/>
        <v>0</v>
      </c>
      <c r="O227" s="115">
        <f t="shared" si="132"/>
        <v>5130</v>
      </c>
      <c r="P227" s="115">
        <f t="shared" si="132"/>
        <v>5047</v>
      </c>
      <c r="Q227" s="115">
        <f t="shared" si="132"/>
        <v>0</v>
      </c>
      <c r="R227" s="115">
        <f t="shared" si="132"/>
        <v>10177</v>
      </c>
      <c r="S227" s="115">
        <f t="shared" si="132"/>
        <v>0</v>
      </c>
      <c r="T227" s="115">
        <f t="shared" si="132"/>
        <v>0</v>
      </c>
      <c r="U227" s="115">
        <f t="shared" si="132"/>
        <v>10177</v>
      </c>
    </row>
    <row r="228" spans="1:21" x14ac:dyDescent="0.2">
      <c r="A228" s="116" t="s">
        <v>201</v>
      </c>
      <c r="B228" s="117" t="s">
        <v>424</v>
      </c>
      <c r="C228" s="117" t="s">
        <v>135</v>
      </c>
      <c r="D228" s="117" t="s">
        <v>86</v>
      </c>
      <c r="E228" s="117" t="s">
        <v>45</v>
      </c>
      <c r="F228" s="117" t="s">
        <v>33</v>
      </c>
      <c r="G228" s="118" t="s">
        <v>599</v>
      </c>
      <c r="H228" s="119" t="s">
        <v>598</v>
      </c>
      <c r="I228" s="120">
        <v>1050</v>
      </c>
      <c r="J228" s="120">
        <v>4080</v>
      </c>
      <c r="K228" s="120">
        <v>0</v>
      </c>
      <c r="L228" s="120">
        <f>+I228+J228-K228</f>
        <v>5130</v>
      </c>
      <c r="M228" s="120">
        <v>0</v>
      </c>
      <c r="N228" s="120">
        <v>0</v>
      </c>
      <c r="O228" s="120">
        <f>+L228+M228-N228</f>
        <v>5130</v>
      </c>
      <c r="P228" s="120">
        <v>5047</v>
      </c>
      <c r="Q228" s="120">
        <v>0</v>
      </c>
      <c r="R228" s="120">
        <f>+O228+P228-Q228</f>
        <v>10177</v>
      </c>
      <c r="S228" s="120">
        <v>0</v>
      </c>
      <c r="T228" s="120">
        <v>0</v>
      </c>
      <c r="U228" s="120">
        <f>+R228+S228-T228</f>
        <v>10177</v>
      </c>
    </row>
    <row r="229" spans="1:21" ht="15" customHeight="1" x14ac:dyDescent="0.2">
      <c r="A229" s="111" t="s">
        <v>201</v>
      </c>
      <c r="B229" s="112" t="s">
        <v>424</v>
      </c>
      <c r="C229" s="112" t="s">
        <v>135</v>
      </c>
      <c r="D229" s="112" t="s">
        <v>89</v>
      </c>
      <c r="E229" s="112" t="s">
        <v>33</v>
      </c>
      <c r="F229" s="112" t="s">
        <v>33</v>
      </c>
      <c r="G229" s="113" t="s">
        <v>600</v>
      </c>
      <c r="H229" s="114" t="s">
        <v>601</v>
      </c>
      <c r="I229" s="115">
        <f t="shared" ref="I229:U229" si="133">+I230</f>
        <v>4000</v>
      </c>
      <c r="J229" s="115">
        <f t="shared" si="133"/>
        <v>0</v>
      </c>
      <c r="K229" s="115">
        <f t="shared" si="133"/>
        <v>0</v>
      </c>
      <c r="L229" s="115">
        <f t="shared" si="133"/>
        <v>4000</v>
      </c>
      <c r="M229" s="115">
        <f t="shared" si="133"/>
        <v>0</v>
      </c>
      <c r="N229" s="115">
        <f t="shared" si="133"/>
        <v>0</v>
      </c>
      <c r="O229" s="115">
        <f t="shared" si="133"/>
        <v>4000</v>
      </c>
      <c r="P229" s="115">
        <f t="shared" si="133"/>
        <v>0</v>
      </c>
      <c r="Q229" s="115">
        <f t="shared" si="133"/>
        <v>4000</v>
      </c>
      <c r="R229" s="115">
        <f t="shared" si="133"/>
        <v>0</v>
      </c>
      <c r="S229" s="115">
        <f t="shared" si="133"/>
        <v>0</v>
      </c>
      <c r="T229" s="115">
        <f t="shared" si="133"/>
        <v>0</v>
      </c>
      <c r="U229" s="115">
        <f t="shared" si="133"/>
        <v>0</v>
      </c>
    </row>
    <row r="230" spans="1:21" x14ac:dyDescent="0.2">
      <c r="A230" s="116" t="s">
        <v>201</v>
      </c>
      <c r="B230" s="117" t="s">
        <v>424</v>
      </c>
      <c r="C230" s="117" t="s">
        <v>135</v>
      </c>
      <c r="D230" s="117" t="s">
        <v>89</v>
      </c>
      <c r="E230" s="117" t="s">
        <v>45</v>
      </c>
      <c r="F230" s="117" t="s">
        <v>33</v>
      </c>
      <c r="G230" s="118" t="s">
        <v>602</v>
      </c>
      <c r="H230" s="119" t="s">
        <v>601</v>
      </c>
      <c r="I230" s="120">
        <v>4000</v>
      </c>
      <c r="J230" s="120">
        <v>0</v>
      </c>
      <c r="K230" s="120">
        <v>0</v>
      </c>
      <c r="L230" s="120">
        <f>+I230+J230-K230</f>
        <v>4000</v>
      </c>
      <c r="M230" s="120">
        <v>0</v>
      </c>
      <c r="N230" s="120">
        <v>0</v>
      </c>
      <c r="O230" s="120">
        <f>+L230+M230-N230</f>
        <v>4000</v>
      </c>
      <c r="P230" s="120">
        <v>0</v>
      </c>
      <c r="Q230" s="120">
        <v>4000</v>
      </c>
      <c r="R230" s="120">
        <f>+O230+P230-Q230</f>
        <v>0</v>
      </c>
      <c r="S230" s="120">
        <v>0</v>
      </c>
      <c r="T230" s="120">
        <v>0</v>
      </c>
      <c r="U230" s="120">
        <f>+R230+S230-T230</f>
        <v>0</v>
      </c>
    </row>
    <row r="231" spans="1:21" x14ac:dyDescent="0.2">
      <c r="A231" s="111" t="s">
        <v>201</v>
      </c>
      <c r="B231" s="112" t="s">
        <v>424</v>
      </c>
      <c r="C231" s="112" t="s">
        <v>135</v>
      </c>
      <c r="D231" s="112" t="s">
        <v>92</v>
      </c>
      <c r="E231" s="112" t="s">
        <v>33</v>
      </c>
      <c r="F231" s="112" t="s">
        <v>33</v>
      </c>
      <c r="G231" s="113" t="s">
        <v>603</v>
      </c>
      <c r="H231" s="114" t="s">
        <v>604</v>
      </c>
      <c r="I231" s="115">
        <f t="shared" ref="I231:U231" si="134">+I232</f>
        <v>0</v>
      </c>
      <c r="J231" s="115">
        <f t="shared" si="134"/>
        <v>0</v>
      </c>
      <c r="K231" s="115">
        <f t="shared" si="134"/>
        <v>0</v>
      </c>
      <c r="L231" s="115">
        <f t="shared" si="134"/>
        <v>0</v>
      </c>
      <c r="M231" s="115">
        <f t="shared" si="134"/>
        <v>0</v>
      </c>
      <c r="N231" s="115">
        <f t="shared" si="134"/>
        <v>0</v>
      </c>
      <c r="O231" s="115">
        <f t="shared" si="134"/>
        <v>0</v>
      </c>
      <c r="P231" s="115">
        <f t="shared" si="134"/>
        <v>0</v>
      </c>
      <c r="Q231" s="115">
        <f t="shared" si="134"/>
        <v>0</v>
      </c>
      <c r="R231" s="115">
        <f t="shared" si="134"/>
        <v>0</v>
      </c>
      <c r="S231" s="115">
        <f t="shared" si="134"/>
        <v>0</v>
      </c>
      <c r="T231" s="115">
        <f t="shared" si="134"/>
        <v>0</v>
      </c>
      <c r="U231" s="115">
        <f t="shared" si="134"/>
        <v>0</v>
      </c>
    </row>
    <row r="232" spans="1:21" x14ac:dyDescent="0.2">
      <c r="A232" s="111"/>
      <c r="B232" s="112"/>
      <c r="C232" s="112"/>
      <c r="D232" s="112"/>
      <c r="E232" s="112"/>
      <c r="F232" s="112"/>
      <c r="G232" s="118" t="s">
        <v>605</v>
      </c>
      <c r="H232" s="119" t="s">
        <v>604</v>
      </c>
      <c r="I232" s="120">
        <v>0</v>
      </c>
      <c r="J232" s="120">
        <v>0</v>
      </c>
      <c r="K232" s="120">
        <v>0</v>
      </c>
      <c r="L232" s="120">
        <f>+I232+J232-K232</f>
        <v>0</v>
      </c>
      <c r="M232" s="120">
        <v>0</v>
      </c>
      <c r="N232" s="120">
        <v>0</v>
      </c>
      <c r="O232" s="120">
        <f>+L232+M232-N232</f>
        <v>0</v>
      </c>
      <c r="P232" s="120">
        <v>0</v>
      </c>
      <c r="Q232" s="120">
        <v>0</v>
      </c>
      <c r="R232" s="120">
        <f>+O232+P232-Q232</f>
        <v>0</v>
      </c>
      <c r="S232" s="120">
        <v>0</v>
      </c>
      <c r="T232" s="120">
        <v>0</v>
      </c>
      <c r="U232" s="120">
        <f>+R232+S232-T232</f>
        <v>0</v>
      </c>
    </row>
    <row r="233" spans="1:21" x14ac:dyDescent="0.2">
      <c r="A233" s="111" t="s">
        <v>201</v>
      </c>
      <c r="B233" s="112" t="s">
        <v>424</v>
      </c>
      <c r="C233" s="112" t="s">
        <v>135</v>
      </c>
      <c r="D233" s="112" t="s">
        <v>220</v>
      </c>
      <c r="E233" s="112" t="s">
        <v>33</v>
      </c>
      <c r="F233" s="112" t="s">
        <v>33</v>
      </c>
      <c r="G233" s="113" t="s">
        <v>606</v>
      </c>
      <c r="H233" s="114" t="s">
        <v>607</v>
      </c>
      <c r="I233" s="115">
        <f t="shared" ref="I233:U233" si="135">+I234</f>
        <v>0</v>
      </c>
      <c r="J233" s="115">
        <f t="shared" si="135"/>
        <v>0</v>
      </c>
      <c r="K233" s="115">
        <f t="shared" si="135"/>
        <v>0</v>
      </c>
      <c r="L233" s="115">
        <f t="shared" si="135"/>
        <v>0</v>
      </c>
      <c r="M233" s="115">
        <f t="shared" si="135"/>
        <v>0</v>
      </c>
      <c r="N233" s="115">
        <f t="shared" si="135"/>
        <v>0</v>
      </c>
      <c r="O233" s="115">
        <f t="shared" si="135"/>
        <v>0</v>
      </c>
      <c r="P233" s="115">
        <f t="shared" si="135"/>
        <v>0</v>
      </c>
      <c r="Q233" s="115">
        <f t="shared" si="135"/>
        <v>0</v>
      </c>
      <c r="R233" s="115">
        <f t="shared" si="135"/>
        <v>0</v>
      </c>
      <c r="S233" s="115">
        <f t="shared" si="135"/>
        <v>0</v>
      </c>
      <c r="T233" s="115">
        <f t="shared" si="135"/>
        <v>0</v>
      </c>
      <c r="U233" s="115">
        <f t="shared" si="135"/>
        <v>0</v>
      </c>
    </row>
    <row r="234" spans="1:21" x14ac:dyDescent="0.2">
      <c r="A234" s="116" t="s">
        <v>201</v>
      </c>
      <c r="B234" s="117" t="s">
        <v>424</v>
      </c>
      <c r="C234" s="117" t="s">
        <v>135</v>
      </c>
      <c r="D234" s="117" t="s">
        <v>220</v>
      </c>
      <c r="E234" s="117" t="s">
        <v>45</v>
      </c>
      <c r="F234" s="117" t="s">
        <v>33</v>
      </c>
      <c r="G234" s="118" t="s">
        <v>608</v>
      </c>
      <c r="H234" s="119" t="s">
        <v>607</v>
      </c>
      <c r="I234" s="120">
        <v>0</v>
      </c>
      <c r="J234" s="120">
        <v>0</v>
      </c>
      <c r="K234" s="120">
        <v>0</v>
      </c>
      <c r="L234" s="120">
        <f>+I234+J234-K234</f>
        <v>0</v>
      </c>
      <c r="M234" s="120">
        <v>0</v>
      </c>
      <c r="N234" s="120">
        <v>0</v>
      </c>
      <c r="O234" s="120">
        <f>+L234+M234-N234</f>
        <v>0</v>
      </c>
      <c r="P234" s="120">
        <v>0</v>
      </c>
      <c r="Q234" s="120">
        <v>0</v>
      </c>
      <c r="R234" s="120">
        <f>+O234+P234-Q234</f>
        <v>0</v>
      </c>
      <c r="S234" s="120">
        <v>0</v>
      </c>
      <c r="T234" s="120">
        <v>0</v>
      </c>
      <c r="U234" s="120">
        <f>+R234+S234-T234</f>
        <v>0</v>
      </c>
    </row>
    <row r="235" spans="1:21" x14ac:dyDescent="0.2">
      <c r="A235" s="111" t="s">
        <v>201</v>
      </c>
      <c r="B235" s="112" t="s">
        <v>424</v>
      </c>
      <c r="C235" s="112" t="s">
        <v>135</v>
      </c>
      <c r="D235" s="112" t="s">
        <v>223</v>
      </c>
      <c r="E235" s="112" t="s">
        <v>33</v>
      </c>
      <c r="F235" s="112" t="s">
        <v>33</v>
      </c>
      <c r="G235" s="113" t="s">
        <v>609</v>
      </c>
      <c r="H235" s="114" t="s">
        <v>610</v>
      </c>
      <c r="I235" s="115">
        <f t="shared" ref="I235:U235" si="136">+I236</f>
        <v>6000</v>
      </c>
      <c r="J235" s="115">
        <f t="shared" si="136"/>
        <v>0</v>
      </c>
      <c r="K235" s="115">
        <f t="shared" si="136"/>
        <v>0</v>
      </c>
      <c r="L235" s="115">
        <f t="shared" si="136"/>
        <v>6000</v>
      </c>
      <c r="M235" s="115">
        <f t="shared" si="136"/>
        <v>0</v>
      </c>
      <c r="N235" s="115">
        <f t="shared" si="136"/>
        <v>0</v>
      </c>
      <c r="O235" s="115">
        <f t="shared" si="136"/>
        <v>6000</v>
      </c>
      <c r="P235" s="115">
        <f t="shared" si="136"/>
        <v>5995</v>
      </c>
      <c r="Q235" s="115">
        <f t="shared" si="136"/>
        <v>0</v>
      </c>
      <c r="R235" s="115">
        <f t="shared" si="136"/>
        <v>11995</v>
      </c>
      <c r="S235" s="115">
        <f t="shared" si="136"/>
        <v>0</v>
      </c>
      <c r="T235" s="115">
        <f t="shared" si="136"/>
        <v>0</v>
      </c>
      <c r="U235" s="115">
        <f t="shared" si="136"/>
        <v>11995</v>
      </c>
    </row>
    <row r="236" spans="1:21" x14ac:dyDescent="0.2">
      <c r="A236" s="116" t="s">
        <v>201</v>
      </c>
      <c r="B236" s="117" t="s">
        <v>424</v>
      </c>
      <c r="C236" s="117" t="s">
        <v>135</v>
      </c>
      <c r="D236" s="117" t="s">
        <v>223</v>
      </c>
      <c r="E236" s="117" t="s">
        <v>45</v>
      </c>
      <c r="F236" s="117" t="s">
        <v>33</v>
      </c>
      <c r="G236" s="118" t="s">
        <v>611</v>
      </c>
      <c r="H236" s="119" t="s">
        <v>610</v>
      </c>
      <c r="I236" s="120">
        <v>6000</v>
      </c>
      <c r="J236" s="120">
        <v>0</v>
      </c>
      <c r="K236" s="120">
        <v>0</v>
      </c>
      <c r="L236" s="120">
        <f>+I236+J236-K236</f>
        <v>6000</v>
      </c>
      <c r="M236" s="120">
        <v>0</v>
      </c>
      <c r="N236" s="120">
        <v>0</v>
      </c>
      <c r="O236" s="120">
        <f>+L236+M236-N236</f>
        <v>6000</v>
      </c>
      <c r="P236" s="120">
        <v>5995</v>
      </c>
      <c r="Q236" s="120">
        <v>0</v>
      </c>
      <c r="R236" s="120">
        <f>+O236+P236-Q236</f>
        <v>11995</v>
      </c>
      <c r="S236" s="120">
        <v>0</v>
      </c>
      <c r="T236" s="120">
        <v>0</v>
      </c>
      <c r="U236" s="120">
        <f>+R236+S236-T236</f>
        <v>11995</v>
      </c>
    </row>
    <row r="237" spans="1:21" x14ac:dyDescent="0.2">
      <c r="A237" s="111" t="s">
        <v>201</v>
      </c>
      <c r="B237" s="112" t="s">
        <v>424</v>
      </c>
      <c r="C237" s="112" t="s">
        <v>135</v>
      </c>
      <c r="D237" s="112" t="s">
        <v>105</v>
      </c>
      <c r="E237" s="112" t="s">
        <v>33</v>
      </c>
      <c r="F237" s="112" t="s">
        <v>33</v>
      </c>
      <c r="G237" s="113" t="s">
        <v>612</v>
      </c>
      <c r="H237" s="114" t="s">
        <v>164</v>
      </c>
      <c r="I237" s="115">
        <f t="shared" ref="I237:U237" si="137">SUM(I238:I239)</f>
        <v>1112</v>
      </c>
      <c r="J237" s="115">
        <f t="shared" si="137"/>
        <v>13210</v>
      </c>
      <c r="K237" s="115">
        <f t="shared" si="137"/>
        <v>0</v>
      </c>
      <c r="L237" s="115">
        <f t="shared" si="137"/>
        <v>14322</v>
      </c>
      <c r="M237" s="115">
        <f t="shared" si="137"/>
        <v>0</v>
      </c>
      <c r="N237" s="115">
        <f t="shared" si="137"/>
        <v>0</v>
      </c>
      <c r="O237" s="115">
        <f t="shared" si="137"/>
        <v>14322</v>
      </c>
      <c r="P237" s="115">
        <f t="shared" si="137"/>
        <v>1000</v>
      </c>
      <c r="Q237" s="115">
        <f t="shared" si="137"/>
        <v>0</v>
      </c>
      <c r="R237" s="115">
        <f t="shared" si="137"/>
        <v>15322</v>
      </c>
      <c r="S237" s="115">
        <f t="shared" si="137"/>
        <v>0</v>
      </c>
      <c r="T237" s="115">
        <f t="shared" si="137"/>
        <v>0</v>
      </c>
      <c r="U237" s="115">
        <f t="shared" si="137"/>
        <v>15322</v>
      </c>
    </row>
    <row r="238" spans="1:21" x14ac:dyDescent="0.2">
      <c r="A238" s="116" t="s">
        <v>201</v>
      </c>
      <c r="B238" s="117" t="s">
        <v>424</v>
      </c>
      <c r="C238" s="117" t="s">
        <v>135</v>
      </c>
      <c r="D238" s="117" t="s">
        <v>105</v>
      </c>
      <c r="E238" s="117" t="s">
        <v>45</v>
      </c>
      <c r="F238" s="117" t="s">
        <v>33</v>
      </c>
      <c r="G238" s="118" t="s">
        <v>613</v>
      </c>
      <c r="H238" s="119" t="s">
        <v>614</v>
      </c>
      <c r="I238" s="120">
        <v>1112</v>
      </c>
      <c r="J238" s="120">
        <v>13210</v>
      </c>
      <c r="K238" s="120">
        <v>0</v>
      </c>
      <c r="L238" s="120">
        <f t="shared" ref="L238:L239" si="138">+I238+J238-K238</f>
        <v>14322</v>
      </c>
      <c r="M238" s="120">
        <v>0</v>
      </c>
      <c r="N238" s="120">
        <v>0</v>
      </c>
      <c r="O238" s="120">
        <f t="shared" ref="O238:O239" si="139">+L238+M238-N238</f>
        <v>14322</v>
      </c>
      <c r="P238" s="120">
        <v>1000</v>
      </c>
      <c r="Q238" s="120">
        <v>0</v>
      </c>
      <c r="R238" s="120">
        <f t="shared" ref="R238:R239" si="140">+O238+P238-Q238</f>
        <v>15322</v>
      </c>
      <c r="S238" s="120">
        <v>0</v>
      </c>
      <c r="T238" s="120">
        <v>0</v>
      </c>
      <c r="U238" s="120">
        <f t="shared" ref="U238:U239" si="141">+R238+S238-T238</f>
        <v>15322</v>
      </c>
    </row>
    <row r="239" spans="1:21" x14ac:dyDescent="0.2">
      <c r="A239" s="116" t="s">
        <v>201</v>
      </c>
      <c r="B239" s="117" t="s">
        <v>424</v>
      </c>
      <c r="C239" s="117" t="s">
        <v>135</v>
      </c>
      <c r="D239" s="117" t="s">
        <v>105</v>
      </c>
      <c r="E239" s="117" t="s">
        <v>51</v>
      </c>
      <c r="F239" s="117" t="s">
        <v>33</v>
      </c>
      <c r="G239" s="118" t="s">
        <v>615</v>
      </c>
      <c r="H239" s="119" t="s">
        <v>616</v>
      </c>
      <c r="I239" s="120">
        <v>0</v>
      </c>
      <c r="J239" s="120">
        <v>0</v>
      </c>
      <c r="K239" s="120">
        <v>0</v>
      </c>
      <c r="L239" s="120">
        <f t="shared" si="138"/>
        <v>0</v>
      </c>
      <c r="M239" s="120">
        <v>0</v>
      </c>
      <c r="N239" s="120">
        <v>0</v>
      </c>
      <c r="O239" s="120">
        <f t="shared" si="139"/>
        <v>0</v>
      </c>
      <c r="P239" s="120">
        <v>0</v>
      </c>
      <c r="Q239" s="120">
        <v>0</v>
      </c>
      <c r="R239" s="120">
        <f t="shared" si="140"/>
        <v>0</v>
      </c>
      <c r="S239" s="120">
        <v>0</v>
      </c>
      <c r="T239" s="120">
        <v>0</v>
      </c>
      <c r="U239" s="120">
        <f t="shared" si="141"/>
        <v>0</v>
      </c>
    </row>
    <row r="240" spans="1:21" s="79" customFormat="1" x14ac:dyDescent="0.2">
      <c r="A240" s="106" t="s">
        <v>201</v>
      </c>
      <c r="B240" s="107" t="s">
        <v>424</v>
      </c>
      <c r="C240" s="107" t="s">
        <v>617</v>
      </c>
      <c r="D240" s="107" t="s">
        <v>33</v>
      </c>
      <c r="E240" s="107" t="s">
        <v>33</v>
      </c>
      <c r="F240" s="107" t="s">
        <v>33</v>
      </c>
      <c r="G240" s="108" t="s">
        <v>618</v>
      </c>
      <c r="H240" s="109" t="s">
        <v>619</v>
      </c>
      <c r="I240" s="110">
        <f t="shared" ref="I240:U240" si="142">+I241+I243+I245+I247+I249+I251+I253</f>
        <v>15200</v>
      </c>
      <c r="J240" s="110">
        <f t="shared" si="142"/>
        <v>0</v>
      </c>
      <c r="K240" s="110">
        <f t="shared" si="142"/>
        <v>0</v>
      </c>
      <c r="L240" s="110">
        <f t="shared" si="142"/>
        <v>15200</v>
      </c>
      <c r="M240" s="110">
        <f t="shared" si="142"/>
        <v>0</v>
      </c>
      <c r="N240" s="110">
        <f t="shared" si="142"/>
        <v>0</v>
      </c>
      <c r="O240" s="110">
        <f t="shared" si="142"/>
        <v>15200</v>
      </c>
      <c r="P240" s="110">
        <f t="shared" si="142"/>
        <v>2500</v>
      </c>
      <c r="Q240" s="110">
        <f t="shared" si="142"/>
        <v>0</v>
      </c>
      <c r="R240" s="110">
        <f t="shared" si="142"/>
        <v>17700</v>
      </c>
      <c r="S240" s="110">
        <f t="shared" si="142"/>
        <v>0</v>
      </c>
      <c r="T240" s="110">
        <f t="shared" si="142"/>
        <v>0</v>
      </c>
      <c r="U240" s="110">
        <f t="shared" si="142"/>
        <v>17700</v>
      </c>
    </row>
    <row r="241" spans="1:21" x14ac:dyDescent="0.2">
      <c r="A241" s="111" t="s">
        <v>201</v>
      </c>
      <c r="B241" s="112" t="s">
        <v>424</v>
      </c>
      <c r="C241" s="112" t="s">
        <v>617</v>
      </c>
      <c r="D241" s="112" t="s">
        <v>45</v>
      </c>
      <c r="E241" s="112" t="s">
        <v>33</v>
      </c>
      <c r="F241" s="112" t="s">
        <v>33</v>
      </c>
      <c r="G241" s="113" t="s">
        <v>620</v>
      </c>
      <c r="H241" s="114" t="s">
        <v>621</v>
      </c>
      <c r="I241" s="115">
        <f t="shared" ref="I241:U241" si="143">+I242</f>
        <v>0</v>
      </c>
      <c r="J241" s="115">
        <f t="shared" si="143"/>
        <v>0</v>
      </c>
      <c r="K241" s="115">
        <f t="shared" si="143"/>
        <v>0</v>
      </c>
      <c r="L241" s="115">
        <f t="shared" si="143"/>
        <v>0</v>
      </c>
      <c r="M241" s="115">
        <f t="shared" si="143"/>
        <v>0</v>
      </c>
      <c r="N241" s="115">
        <f t="shared" si="143"/>
        <v>0</v>
      </c>
      <c r="O241" s="115">
        <f t="shared" si="143"/>
        <v>0</v>
      </c>
      <c r="P241" s="115">
        <f t="shared" si="143"/>
        <v>0</v>
      </c>
      <c r="Q241" s="115">
        <f t="shared" si="143"/>
        <v>0</v>
      </c>
      <c r="R241" s="115">
        <f t="shared" si="143"/>
        <v>0</v>
      </c>
      <c r="S241" s="115">
        <f t="shared" si="143"/>
        <v>0</v>
      </c>
      <c r="T241" s="115">
        <f t="shared" si="143"/>
        <v>0</v>
      </c>
      <c r="U241" s="115">
        <f t="shared" si="143"/>
        <v>0</v>
      </c>
    </row>
    <row r="242" spans="1:21" x14ac:dyDescent="0.2">
      <c r="A242" s="111"/>
      <c r="B242" s="112"/>
      <c r="C242" s="112"/>
      <c r="D242" s="112"/>
      <c r="E242" s="112"/>
      <c r="F242" s="112"/>
      <c r="G242" s="118" t="s">
        <v>622</v>
      </c>
      <c r="H242" s="119" t="s">
        <v>621</v>
      </c>
      <c r="I242" s="120">
        <v>0</v>
      </c>
      <c r="J242" s="120">
        <v>0</v>
      </c>
      <c r="K242" s="120">
        <v>0</v>
      </c>
      <c r="L242" s="120">
        <f>+I242+J242-K242</f>
        <v>0</v>
      </c>
      <c r="M242" s="120">
        <v>0</v>
      </c>
      <c r="N242" s="120">
        <v>0</v>
      </c>
      <c r="O242" s="120">
        <f>+L242+M242-N242</f>
        <v>0</v>
      </c>
      <c r="P242" s="120">
        <v>0</v>
      </c>
      <c r="Q242" s="120">
        <v>0</v>
      </c>
      <c r="R242" s="120">
        <f>+O242+P242-Q242</f>
        <v>0</v>
      </c>
      <c r="S242" s="120">
        <v>0</v>
      </c>
      <c r="T242" s="120">
        <v>0</v>
      </c>
      <c r="U242" s="120">
        <f>+R242+S242-T242</f>
        <v>0</v>
      </c>
    </row>
    <row r="243" spans="1:21" x14ac:dyDescent="0.2">
      <c r="A243" s="111" t="s">
        <v>201</v>
      </c>
      <c r="B243" s="112" t="s">
        <v>424</v>
      </c>
      <c r="C243" s="112" t="s">
        <v>617</v>
      </c>
      <c r="D243" s="112" t="s">
        <v>51</v>
      </c>
      <c r="E243" s="112" t="s">
        <v>33</v>
      </c>
      <c r="F243" s="112" t="s">
        <v>33</v>
      </c>
      <c r="G243" s="113" t="s">
        <v>623</v>
      </c>
      <c r="H243" s="114" t="s">
        <v>624</v>
      </c>
      <c r="I243" s="115">
        <f t="shared" ref="I243:U243" si="144">+I244</f>
        <v>10200</v>
      </c>
      <c r="J243" s="115">
        <f t="shared" si="144"/>
        <v>0</v>
      </c>
      <c r="K243" s="115">
        <f t="shared" si="144"/>
        <v>0</v>
      </c>
      <c r="L243" s="115">
        <f t="shared" si="144"/>
        <v>10200</v>
      </c>
      <c r="M243" s="115">
        <f t="shared" si="144"/>
        <v>0</v>
      </c>
      <c r="N243" s="115">
        <f t="shared" si="144"/>
        <v>0</v>
      </c>
      <c r="O243" s="115">
        <f t="shared" si="144"/>
        <v>10200</v>
      </c>
      <c r="P243" s="115">
        <f t="shared" si="144"/>
        <v>0</v>
      </c>
      <c r="Q243" s="115">
        <f t="shared" si="144"/>
        <v>0</v>
      </c>
      <c r="R243" s="115">
        <f t="shared" si="144"/>
        <v>10200</v>
      </c>
      <c r="S243" s="115">
        <f t="shared" si="144"/>
        <v>0</v>
      </c>
      <c r="T243" s="115">
        <f t="shared" si="144"/>
        <v>0</v>
      </c>
      <c r="U243" s="115">
        <f t="shared" si="144"/>
        <v>10200</v>
      </c>
    </row>
    <row r="244" spans="1:21" x14ac:dyDescent="0.2">
      <c r="A244" s="116" t="s">
        <v>201</v>
      </c>
      <c r="B244" s="117" t="s">
        <v>424</v>
      </c>
      <c r="C244" s="117" t="s">
        <v>617</v>
      </c>
      <c r="D244" s="117" t="s">
        <v>51</v>
      </c>
      <c r="E244" s="117" t="s">
        <v>45</v>
      </c>
      <c r="F244" s="117" t="s">
        <v>33</v>
      </c>
      <c r="G244" s="118" t="s">
        <v>625</v>
      </c>
      <c r="H244" s="119" t="s">
        <v>624</v>
      </c>
      <c r="I244" s="120">
        <v>10200</v>
      </c>
      <c r="J244" s="120">
        <v>0</v>
      </c>
      <c r="K244" s="120">
        <v>0</v>
      </c>
      <c r="L244" s="120">
        <f>+I244+J244-K244</f>
        <v>10200</v>
      </c>
      <c r="M244" s="120">
        <v>0</v>
      </c>
      <c r="N244" s="120">
        <v>0</v>
      </c>
      <c r="O244" s="120">
        <f>+L244+M244-N244</f>
        <v>10200</v>
      </c>
      <c r="P244" s="120">
        <v>0</v>
      </c>
      <c r="Q244" s="120">
        <v>0</v>
      </c>
      <c r="R244" s="120">
        <f>+O244+P244-Q244</f>
        <v>10200</v>
      </c>
      <c r="S244" s="120">
        <v>0</v>
      </c>
      <c r="T244" s="120">
        <v>0</v>
      </c>
      <c r="U244" s="120">
        <f>+R244+S244-T244</f>
        <v>10200</v>
      </c>
    </row>
    <row r="245" spans="1:21" x14ac:dyDescent="0.2">
      <c r="A245" s="111" t="s">
        <v>201</v>
      </c>
      <c r="B245" s="112" t="s">
        <v>424</v>
      </c>
      <c r="C245" s="112" t="s">
        <v>617</v>
      </c>
      <c r="D245" s="112" t="s">
        <v>54</v>
      </c>
      <c r="E245" s="112" t="s">
        <v>33</v>
      </c>
      <c r="F245" s="112" t="s">
        <v>33</v>
      </c>
      <c r="G245" s="113" t="s">
        <v>626</v>
      </c>
      <c r="H245" s="114" t="s">
        <v>627</v>
      </c>
      <c r="I245" s="115">
        <f t="shared" ref="I245:U245" si="145">+I246</f>
        <v>0</v>
      </c>
      <c r="J245" s="115">
        <f t="shared" si="145"/>
        <v>0</v>
      </c>
      <c r="K245" s="115">
        <f t="shared" si="145"/>
        <v>0</v>
      </c>
      <c r="L245" s="115">
        <f t="shared" si="145"/>
        <v>0</v>
      </c>
      <c r="M245" s="115">
        <f t="shared" si="145"/>
        <v>0</v>
      </c>
      <c r="N245" s="115">
        <f t="shared" si="145"/>
        <v>0</v>
      </c>
      <c r="O245" s="115">
        <f t="shared" si="145"/>
        <v>0</v>
      </c>
      <c r="P245" s="115">
        <f t="shared" si="145"/>
        <v>0</v>
      </c>
      <c r="Q245" s="115">
        <f t="shared" si="145"/>
        <v>0</v>
      </c>
      <c r="R245" s="115">
        <f t="shared" si="145"/>
        <v>0</v>
      </c>
      <c r="S245" s="115">
        <f t="shared" si="145"/>
        <v>0</v>
      </c>
      <c r="T245" s="115">
        <f t="shared" si="145"/>
        <v>0</v>
      </c>
      <c r="U245" s="115">
        <f t="shared" si="145"/>
        <v>0</v>
      </c>
    </row>
    <row r="246" spans="1:21" x14ac:dyDescent="0.2">
      <c r="A246" s="116" t="s">
        <v>201</v>
      </c>
      <c r="B246" s="117" t="s">
        <v>424</v>
      </c>
      <c r="C246" s="117" t="s">
        <v>617</v>
      </c>
      <c r="D246" s="117" t="s">
        <v>54</v>
      </c>
      <c r="E246" s="117" t="s">
        <v>45</v>
      </c>
      <c r="F246" s="117" t="s">
        <v>33</v>
      </c>
      <c r="G246" s="118" t="s">
        <v>628</v>
      </c>
      <c r="H246" s="119" t="s">
        <v>627</v>
      </c>
      <c r="I246" s="120">
        <v>0</v>
      </c>
      <c r="J246" s="120">
        <v>0</v>
      </c>
      <c r="K246" s="120">
        <v>0</v>
      </c>
      <c r="L246" s="120">
        <f>+I246+J246-K246</f>
        <v>0</v>
      </c>
      <c r="M246" s="120">
        <v>0</v>
      </c>
      <c r="N246" s="120">
        <v>0</v>
      </c>
      <c r="O246" s="120">
        <f>+L246+M246-N246</f>
        <v>0</v>
      </c>
      <c r="P246" s="120">
        <v>0</v>
      </c>
      <c r="Q246" s="120">
        <v>0</v>
      </c>
      <c r="R246" s="120">
        <f>+O246+P246-Q246</f>
        <v>0</v>
      </c>
      <c r="S246" s="120">
        <v>0</v>
      </c>
      <c r="T246" s="120">
        <v>0</v>
      </c>
      <c r="U246" s="120">
        <f>+R246+S246-T246</f>
        <v>0</v>
      </c>
    </row>
    <row r="247" spans="1:21" x14ac:dyDescent="0.2">
      <c r="A247" s="111" t="s">
        <v>201</v>
      </c>
      <c r="B247" s="112" t="s">
        <v>424</v>
      </c>
      <c r="C247" s="112" t="s">
        <v>617</v>
      </c>
      <c r="D247" s="112" t="s">
        <v>63</v>
      </c>
      <c r="E247" s="112" t="s">
        <v>33</v>
      </c>
      <c r="F247" s="112" t="s">
        <v>33</v>
      </c>
      <c r="G247" s="113" t="s">
        <v>629</v>
      </c>
      <c r="H247" s="114" t="s">
        <v>630</v>
      </c>
      <c r="I247" s="115">
        <f t="shared" ref="I247:U247" si="146">+I248</f>
        <v>0</v>
      </c>
      <c r="J247" s="115">
        <f t="shared" si="146"/>
        <v>0</v>
      </c>
      <c r="K247" s="115">
        <f t="shared" si="146"/>
        <v>0</v>
      </c>
      <c r="L247" s="115">
        <f t="shared" si="146"/>
        <v>0</v>
      </c>
      <c r="M247" s="115">
        <f t="shared" si="146"/>
        <v>0</v>
      </c>
      <c r="N247" s="115">
        <f t="shared" si="146"/>
        <v>0</v>
      </c>
      <c r="O247" s="115">
        <f t="shared" si="146"/>
        <v>0</v>
      </c>
      <c r="P247" s="115">
        <f t="shared" si="146"/>
        <v>0</v>
      </c>
      <c r="Q247" s="115">
        <f t="shared" si="146"/>
        <v>0</v>
      </c>
      <c r="R247" s="115">
        <f t="shared" si="146"/>
        <v>0</v>
      </c>
      <c r="S247" s="115">
        <f t="shared" si="146"/>
        <v>0</v>
      </c>
      <c r="T247" s="115">
        <f t="shared" si="146"/>
        <v>0</v>
      </c>
      <c r="U247" s="115">
        <f t="shared" si="146"/>
        <v>0</v>
      </c>
    </row>
    <row r="248" spans="1:21" x14ac:dyDescent="0.2">
      <c r="A248" s="116" t="s">
        <v>201</v>
      </c>
      <c r="B248" s="117" t="s">
        <v>424</v>
      </c>
      <c r="C248" s="117" t="s">
        <v>617</v>
      </c>
      <c r="D248" s="117" t="s">
        <v>63</v>
      </c>
      <c r="E248" s="117" t="s">
        <v>45</v>
      </c>
      <c r="F248" s="117" t="s">
        <v>33</v>
      </c>
      <c r="G248" s="118" t="s">
        <v>631</v>
      </c>
      <c r="H248" s="119" t="s">
        <v>630</v>
      </c>
      <c r="I248" s="120">
        <v>0</v>
      </c>
      <c r="J248" s="120">
        <v>0</v>
      </c>
      <c r="K248" s="120">
        <v>0</v>
      </c>
      <c r="L248" s="120">
        <f>+I248+J248-K248</f>
        <v>0</v>
      </c>
      <c r="M248" s="120">
        <v>0</v>
      </c>
      <c r="N248" s="120">
        <v>0</v>
      </c>
      <c r="O248" s="120">
        <f>+L248+M248-N248</f>
        <v>0</v>
      </c>
      <c r="P248" s="120">
        <v>0</v>
      </c>
      <c r="Q248" s="120">
        <v>0</v>
      </c>
      <c r="R248" s="120">
        <f>+O248+P248-Q248</f>
        <v>0</v>
      </c>
      <c r="S248" s="120">
        <v>0</v>
      </c>
      <c r="T248" s="120">
        <v>0</v>
      </c>
      <c r="U248" s="120">
        <f>+R248+S248-T248</f>
        <v>0</v>
      </c>
    </row>
    <row r="249" spans="1:21" x14ac:dyDescent="0.2">
      <c r="A249" s="111" t="s">
        <v>201</v>
      </c>
      <c r="B249" s="112" t="s">
        <v>424</v>
      </c>
      <c r="C249" s="112" t="s">
        <v>617</v>
      </c>
      <c r="D249" s="112" t="s">
        <v>68</v>
      </c>
      <c r="E249" s="112" t="s">
        <v>33</v>
      </c>
      <c r="F249" s="112" t="s">
        <v>33</v>
      </c>
      <c r="G249" s="113" t="s">
        <v>632</v>
      </c>
      <c r="H249" s="114" t="s">
        <v>633</v>
      </c>
      <c r="I249" s="115">
        <f t="shared" ref="I249:U249" si="147">+I250</f>
        <v>0</v>
      </c>
      <c r="J249" s="115">
        <f t="shared" si="147"/>
        <v>0</v>
      </c>
      <c r="K249" s="115">
        <f t="shared" si="147"/>
        <v>0</v>
      </c>
      <c r="L249" s="115">
        <f t="shared" si="147"/>
        <v>0</v>
      </c>
      <c r="M249" s="115">
        <f t="shared" si="147"/>
        <v>0</v>
      </c>
      <c r="N249" s="115">
        <f t="shared" si="147"/>
        <v>0</v>
      </c>
      <c r="O249" s="115">
        <f t="shared" si="147"/>
        <v>0</v>
      </c>
      <c r="P249" s="115">
        <f t="shared" si="147"/>
        <v>0</v>
      </c>
      <c r="Q249" s="115">
        <f t="shared" si="147"/>
        <v>0</v>
      </c>
      <c r="R249" s="115">
        <f t="shared" si="147"/>
        <v>0</v>
      </c>
      <c r="S249" s="115">
        <f t="shared" si="147"/>
        <v>0</v>
      </c>
      <c r="T249" s="115">
        <f t="shared" si="147"/>
        <v>0</v>
      </c>
      <c r="U249" s="115">
        <f t="shared" si="147"/>
        <v>0</v>
      </c>
    </row>
    <row r="250" spans="1:21" x14ac:dyDescent="0.2">
      <c r="A250" s="116" t="s">
        <v>201</v>
      </c>
      <c r="B250" s="117" t="s">
        <v>424</v>
      </c>
      <c r="C250" s="117" t="s">
        <v>617</v>
      </c>
      <c r="D250" s="117" t="s">
        <v>68</v>
      </c>
      <c r="E250" s="117" t="s">
        <v>45</v>
      </c>
      <c r="F250" s="117" t="s">
        <v>33</v>
      </c>
      <c r="G250" s="118" t="s">
        <v>634</v>
      </c>
      <c r="H250" s="119" t="s">
        <v>633</v>
      </c>
      <c r="I250" s="120">
        <v>0</v>
      </c>
      <c r="J250" s="120">
        <v>0</v>
      </c>
      <c r="K250" s="120">
        <v>0</v>
      </c>
      <c r="L250" s="120">
        <f>+I250+J250-K250</f>
        <v>0</v>
      </c>
      <c r="M250" s="120">
        <v>0</v>
      </c>
      <c r="N250" s="120">
        <v>0</v>
      </c>
      <c r="O250" s="120">
        <f>+L250+M250-N250</f>
        <v>0</v>
      </c>
      <c r="P250" s="120">
        <v>0</v>
      </c>
      <c r="Q250" s="120">
        <v>0</v>
      </c>
      <c r="R250" s="120">
        <f>+O250+P250-Q250</f>
        <v>0</v>
      </c>
      <c r="S250" s="120">
        <v>0</v>
      </c>
      <c r="T250" s="120">
        <v>0</v>
      </c>
      <c r="U250" s="120">
        <f>+R250+S250-T250</f>
        <v>0</v>
      </c>
    </row>
    <row r="251" spans="1:21" x14ac:dyDescent="0.2">
      <c r="A251" s="111" t="s">
        <v>201</v>
      </c>
      <c r="B251" s="112" t="s">
        <v>424</v>
      </c>
      <c r="C251" s="112" t="s">
        <v>617</v>
      </c>
      <c r="D251" s="112" t="s">
        <v>73</v>
      </c>
      <c r="E251" s="112" t="s">
        <v>33</v>
      </c>
      <c r="F251" s="112" t="s">
        <v>33</v>
      </c>
      <c r="G251" s="113" t="s">
        <v>635</v>
      </c>
      <c r="H251" s="114" t="s">
        <v>636</v>
      </c>
      <c r="I251" s="115">
        <f t="shared" ref="I251:U251" si="148">+I252</f>
        <v>5000</v>
      </c>
      <c r="J251" s="115">
        <f t="shared" si="148"/>
        <v>0</v>
      </c>
      <c r="K251" s="115">
        <f t="shared" si="148"/>
        <v>0</v>
      </c>
      <c r="L251" s="115">
        <f t="shared" si="148"/>
        <v>5000</v>
      </c>
      <c r="M251" s="115">
        <f t="shared" si="148"/>
        <v>0</v>
      </c>
      <c r="N251" s="115">
        <f t="shared" si="148"/>
        <v>0</v>
      </c>
      <c r="O251" s="115">
        <f t="shared" si="148"/>
        <v>5000</v>
      </c>
      <c r="P251" s="115">
        <f t="shared" si="148"/>
        <v>2500</v>
      </c>
      <c r="Q251" s="115">
        <f t="shared" si="148"/>
        <v>0</v>
      </c>
      <c r="R251" s="115">
        <f t="shared" si="148"/>
        <v>7500</v>
      </c>
      <c r="S251" s="115">
        <f t="shared" si="148"/>
        <v>0</v>
      </c>
      <c r="T251" s="115">
        <f t="shared" si="148"/>
        <v>0</v>
      </c>
      <c r="U251" s="115">
        <f t="shared" si="148"/>
        <v>7500</v>
      </c>
    </row>
    <row r="252" spans="1:21" x14ac:dyDescent="0.2">
      <c r="A252" s="116" t="s">
        <v>201</v>
      </c>
      <c r="B252" s="117" t="s">
        <v>424</v>
      </c>
      <c r="C252" s="117" t="s">
        <v>617</v>
      </c>
      <c r="D252" s="117" t="s">
        <v>73</v>
      </c>
      <c r="E252" s="117" t="s">
        <v>45</v>
      </c>
      <c r="F252" s="117" t="s">
        <v>33</v>
      </c>
      <c r="G252" s="118" t="s">
        <v>637</v>
      </c>
      <c r="H252" s="119" t="s">
        <v>636</v>
      </c>
      <c r="I252" s="120">
        <v>5000</v>
      </c>
      <c r="J252" s="120">
        <v>0</v>
      </c>
      <c r="K252" s="120">
        <v>0</v>
      </c>
      <c r="L252" s="120">
        <f>+I252+J252-K252</f>
        <v>5000</v>
      </c>
      <c r="M252" s="120">
        <v>0</v>
      </c>
      <c r="N252" s="120">
        <v>0</v>
      </c>
      <c r="O252" s="120">
        <f>+L252+M252-N252</f>
        <v>5000</v>
      </c>
      <c r="P252" s="120">
        <v>2500</v>
      </c>
      <c r="Q252" s="120">
        <v>0</v>
      </c>
      <c r="R252" s="120">
        <f>+O252+P252-Q252</f>
        <v>7500</v>
      </c>
      <c r="S252" s="120">
        <v>0</v>
      </c>
      <c r="T252" s="120">
        <v>0</v>
      </c>
      <c r="U252" s="120">
        <f>+R252+S252-T252</f>
        <v>7500</v>
      </c>
    </row>
    <row r="253" spans="1:21" x14ac:dyDescent="0.2">
      <c r="A253" s="111" t="s">
        <v>201</v>
      </c>
      <c r="B253" s="112" t="s">
        <v>424</v>
      </c>
      <c r="C253" s="112" t="s">
        <v>617</v>
      </c>
      <c r="D253" s="112" t="s">
        <v>105</v>
      </c>
      <c r="E253" s="112" t="s">
        <v>33</v>
      </c>
      <c r="F253" s="112" t="s">
        <v>33</v>
      </c>
      <c r="G253" s="113" t="s">
        <v>638</v>
      </c>
      <c r="H253" s="114" t="s">
        <v>164</v>
      </c>
      <c r="I253" s="115">
        <f t="shared" ref="I253:U253" si="149">+I254</f>
        <v>0</v>
      </c>
      <c r="J253" s="115">
        <f t="shared" si="149"/>
        <v>0</v>
      </c>
      <c r="K253" s="115">
        <f t="shared" si="149"/>
        <v>0</v>
      </c>
      <c r="L253" s="115">
        <f t="shared" si="149"/>
        <v>0</v>
      </c>
      <c r="M253" s="115">
        <f t="shared" si="149"/>
        <v>0</v>
      </c>
      <c r="N253" s="115">
        <f t="shared" si="149"/>
        <v>0</v>
      </c>
      <c r="O253" s="115">
        <f t="shared" si="149"/>
        <v>0</v>
      </c>
      <c r="P253" s="115">
        <f t="shared" si="149"/>
        <v>0</v>
      </c>
      <c r="Q253" s="115">
        <f t="shared" si="149"/>
        <v>0</v>
      </c>
      <c r="R253" s="115">
        <f t="shared" si="149"/>
        <v>0</v>
      </c>
      <c r="S253" s="115">
        <f t="shared" si="149"/>
        <v>0</v>
      </c>
      <c r="T253" s="115">
        <f t="shared" si="149"/>
        <v>0</v>
      </c>
      <c r="U253" s="115">
        <f t="shared" si="149"/>
        <v>0</v>
      </c>
    </row>
    <row r="254" spans="1:21" x14ac:dyDescent="0.2">
      <c r="A254" s="116" t="s">
        <v>201</v>
      </c>
      <c r="B254" s="117" t="s">
        <v>424</v>
      </c>
      <c r="C254" s="117" t="s">
        <v>617</v>
      </c>
      <c r="D254" s="117" t="s">
        <v>105</v>
      </c>
      <c r="E254" s="117" t="s">
        <v>45</v>
      </c>
      <c r="F254" s="117" t="s">
        <v>33</v>
      </c>
      <c r="G254" s="118" t="s">
        <v>639</v>
      </c>
      <c r="H254" s="119" t="s">
        <v>640</v>
      </c>
      <c r="I254" s="120">
        <v>0</v>
      </c>
      <c r="J254" s="120">
        <v>0</v>
      </c>
      <c r="K254" s="120">
        <v>0</v>
      </c>
      <c r="L254" s="120">
        <f>+I254+J254-K254</f>
        <v>0</v>
      </c>
      <c r="M254" s="120">
        <v>0</v>
      </c>
      <c r="N254" s="120">
        <v>0</v>
      </c>
      <c r="O254" s="120">
        <f>+L254+M254-N254</f>
        <v>0</v>
      </c>
      <c r="P254" s="120">
        <v>0</v>
      </c>
      <c r="Q254" s="120">
        <v>0</v>
      </c>
      <c r="R254" s="120">
        <f>+O254+P254-Q254</f>
        <v>0</v>
      </c>
      <c r="S254" s="120">
        <v>0</v>
      </c>
      <c r="T254" s="120">
        <v>0</v>
      </c>
      <c r="U254" s="120">
        <f>+R254+S254-T254</f>
        <v>0</v>
      </c>
    </row>
    <row r="255" spans="1:21" s="79" customFormat="1" x14ac:dyDescent="0.2">
      <c r="A255" s="106" t="s">
        <v>201</v>
      </c>
      <c r="B255" s="107" t="s">
        <v>424</v>
      </c>
      <c r="C255" s="107" t="s">
        <v>181</v>
      </c>
      <c r="D255" s="107" t="s">
        <v>33</v>
      </c>
      <c r="E255" s="107" t="s">
        <v>33</v>
      </c>
      <c r="F255" s="107" t="s">
        <v>33</v>
      </c>
      <c r="G255" s="108" t="s">
        <v>641</v>
      </c>
      <c r="H255" s="109" t="s">
        <v>642</v>
      </c>
      <c r="I255" s="110">
        <f t="shared" ref="I255:U255" si="150">+I256+I258+I260+I262</f>
        <v>0</v>
      </c>
      <c r="J255" s="110">
        <f t="shared" si="150"/>
        <v>0</v>
      </c>
      <c r="K255" s="110">
        <f t="shared" si="150"/>
        <v>0</v>
      </c>
      <c r="L255" s="110">
        <f t="shared" si="150"/>
        <v>0</v>
      </c>
      <c r="M255" s="110">
        <f t="shared" si="150"/>
        <v>0</v>
      </c>
      <c r="N255" s="110">
        <f t="shared" si="150"/>
        <v>0</v>
      </c>
      <c r="O255" s="110">
        <f t="shared" si="150"/>
        <v>0</v>
      </c>
      <c r="P255" s="110">
        <f t="shared" si="150"/>
        <v>300</v>
      </c>
      <c r="Q255" s="110">
        <f t="shared" si="150"/>
        <v>0</v>
      </c>
      <c r="R255" s="110">
        <f t="shared" si="150"/>
        <v>300</v>
      </c>
      <c r="S255" s="110">
        <f t="shared" si="150"/>
        <v>0</v>
      </c>
      <c r="T255" s="110">
        <f t="shared" si="150"/>
        <v>0</v>
      </c>
      <c r="U255" s="110">
        <f t="shared" si="150"/>
        <v>300</v>
      </c>
    </row>
    <row r="256" spans="1:21" x14ac:dyDescent="0.2">
      <c r="A256" s="111" t="s">
        <v>201</v>
      </c>
      <c r="B256" s="112" t="s">
        <v>424</v>
      </c>
      <c r="C256" s="112" t="s">
        <v>181</v>
      </c>
      <c r="D256" s="112" t="s">
        <v>45</v>
      </c>
      <c r="E256" s="112" t="s">
        <v>33</v>
      </c>
      <c r="F256" s="112" t="s">
        <v>33</v>
      </c>
      <c r="G256" s="113" t="s">
        <v>643</v>
      </c>
      <c r="H256" s="114" t="s">
        <v>644</v>
      </c>
      <c r="I256" s="115">
        <f t="shared" ref="I256:U256" si="151">+I257</f>
        <v>0</v>
      </c>
      <c r="J256" s="115">
        <f t="shared" si="151"/>
        <v>0</v>
      </c>
      <c r="K256" s="115">
        <f t="shared" si="151"/>
        <v>0</v>
      </c>
      <c r="L256" s="115">
        <f t="shared" si="151"/>
        <v>0</v>
      </c>
      <c r="M256" s="115">
        <f t="shared" si="151"/>
        <v>0</v>
      </c>
      <c r="N256" s="115">
        <f t="shared" si="151"/>
        <v>0</v>
      </c>
      <c r="O256" s="115">
        <f t="shared" si="151"/>
        <v>0</v>
      </c>
      <c r="P256" s="115">
        <f t="shared" si="151"/>
        <v>0</v>
      </c>
      <c r="Q256" s="115">
        <f t="shared" si="151"/>
        <v>0</v>
      </c>
      <c r="R256" s="115">
        <f t="shared" si="151"/>
        <v>0</v>
      </c>
      <c r="S256" s="115">
        <f t="shared" si="151"/>
        <v>0</v>
      </c>
      <c r="T256" s="115">
        <f t="shared" si="151"/>
        <v>0</v>
      </c>
      <c r="U256" s="115">
        <f t="shared" si="151"/>
        <v>0</v>
      </c>
    </row>
    <row r="257" spans="1:21" x14ac:dyDescent="0.2">
      <c r="A257" s="111"/>
      <c r="B257" s="112"/>
      <c r="C257" s="112"/>
      <c r="D257" s="112"/>
      <c r="E257" s="112"/>
      <c r="F257" s="112"/>
      <c r="G257" s="118" t="s">
        <v>645</v>
      </c>
      <c r="H257" s="119" t="s">
        <v>644</v>
      </c>
      <c r="I257" s="120">
        <v>0</v>
      </c>
      <c r="J257" s="120">
        <v>0</v>
      </c>
      <c r="K257" s="120">
        <v>0</v>
      </c>
      <c r="L257" s="120">
        <f>+I257+J257-K257</f>
        <v>0</v>
      </c>
      <c r="M257" s="120">
        <v>0</v>
      </c>
      <c r="N257" s="120">
        <v>0</v>
      </c>
      <c r="O257" s="120">
        <f>+L257+M257-N257</f>
        <v>0</v>
      </c>
      <c r="P257" s="120">
        <v>0</v>
      </c>
      <c r="Q257" s="120">
        <v>0</v>
      </c>
      <c r="R257" s="120">
        <f>+O257+P257-Q257</f>
        <v>0</v>
      </c>
      <c r="S257" s="120">
        <v>0</v>
      </c>
      <c r="T257" s="120">
        <v>0</v>
      </c>
      <c r="U257" s="120">
        <f>+R257+S257-T257</f>
        <v>0</v>
      </c>
    </row>
    <row r="258" spans="1:21" x14ac:dyDescent="0.2">
      <c r="A258" s="111" t="s">
        <v>201</v>
      </c>
      <c r="B258" s="112" t="s">
        <v>424</v>
      </c>
      <c r="C258" s="112" t="s">
        <v>181</v>
      </c>
      <c r="D258" s="112" t="s">
        <v>51</v>
      </c>
      <c r="E258" s="112" t="s">
        <v>33</v>
      </c>
      <c r="F258" s="112" t="s">
        <v>33</v>
      </c>
      <c r="G258" s="113" t="s">
        <v>646</v>
      </c>
      <c r="H258" s="114" t="s">
        <v>647</v>
      </c>
      <c r="I258" s="115">
        <f t="shared" ref="I258:U258" si="152">+I259</f>
        <v>0</v>
      </c>
      <c r="J258" s="115">
        <f t="shared" si="152"/>
        <v>0</v>
      </c>
      <c r="K258" s="115">
        <f t="shared" si="152"/>
        <v>0</v>
      </c>
      <c r="L258" s="115">
        <f t="shared" si="152"/>
        <v>0</v>
      </c>
      <c r="M258" s="115">
        <f t="shared" si="152"/>
        <v>0</v>
      </c>
      <c r="N258" s="115">
        <f t="shared" si="152"/>
        <v>0</v>
      </c>
      <c r="O258" s="115">
        <f t="shared" si="152"/>
        <v>0</v>
      </c>
      <c r="P258" s="115">
        <f t="shared" si="152"/>
        <v>0</v>
      </c>
      <c r="Q258" s="115">
        <f t="shared" si="152"/>
        <v>0</v>
      </c>
      <c r="R258" s="115">
        <f t="shared" si="152"/>
        <v>0</v>
      </c>
      <c r="S258" s="115">
        <f t="shared" si="152"/>
        <v>0</v>
      </c>
      <c r="T258" s="115">
        <f t="shared" si="152"/>
        <v>0</v>
      </c>
      <c r="U258" s="115">
        <f t="shared" si="152"/>
        <v>0</v>
      </c>
    </row>
    <row r="259" spans="1:21" x14ac:dyDescent="0.2">
      <c r="A259" s="116" t="s">
        <v>201</v>
      </c>
      <c r="B259" s="117" t="s">
        <v>424</v>
      </c>
      <c r="C259" s="117" t="s">
        <v>181</v>
      </c>
      <c r="D259" s="117" t="s">
        <v>51</v>
      </c>
      <c r="E259" s="117" t="s">
        <v>45</v>
      </c>
      <c r="F259" s="117" t="s">
        <v>33</v>
      </c>
      <c r="G259" s="118" t="s">
        <v>648</v>
      </c>
      <c r="H259" s="119" t="s">
        <v>647</v>
      </c>
      <c r="I259" s="120">
        <v>0</v>
      </c>
      <c r="J259" s="120">
        <v>0</v>
      </c>
      <c r="K259" s="120">
        <v>0</v>
      </c>
      <c r="L259" s="120">
        <f>+I259+J259-K259</f>
        <v>0</v>
      </c>
      <c r="M259" s="120">
        <v>0</v>
      </c>
      <c r="N259" s="120">
        <v>0</v>
      </c>
      <c r="O259" s="120">
        <f>+L259+M259-N259</f>
        <v>0</v>
      </c>
      <c r="P259" s="120">
        <v>0</v>
      </c>
      <c r="Q259" s="120">
        <v>0</v>
      </c>
      <c r="R259" s="120">
        <f>+O259+P259-Q259</f>
        <v>0</v>
      </c>
      <c r="S259" s="120">
        <v>0</v>
      </c>
      <c r="T259" s="120">
        <v>0</v>
      </c>
      <c r="U259" s="120">
        <f>+R259+S259-T259</f>
        <v>0</v>
      </c>
    </row>
    <row r="260" spans="1:21" x14ac:dyDescent="0.2">
      <c r="A260" s="111" t="s">
        <v>201</v>
      </c>
      <c r="B260" s="112" t="s">
        <v>424</v>
      </c>
      <c r="C260" s="112" t="s">
        <v>181</v>
      </c>
      <c r="D260" s="112" t="s">
        <v>63</v>
      </c>
      <c r="E260" s="112" t="s">
        <v>33</v>
      </c>
      <c r="F260" s="112" t="s">
        <v>33</v>
      </c>
      <c r="G260" s="113" t="s">
        <v>649</v>
      </c>
      <c r="H260" s="114" t="s">
        <v>650</v>
      </c>
      <c r="I260" s="115">
        <f t="shared" ref="I260:U260" si="153">+I261</f>
        <v>0</v>
      </c>
      <c r="J260" s="115">
        <f t="shared" si="153"/>
        <v>0</v>
      </c>
      <c r="K260" s="115">
        <f t="shared" si="153"/>
        <v>0</v>
      </c>
      <c r="L260" s="115">
        <f t="shared" si="153"/>
        <v>0</v>
      </c>
      <c r="M260" s="115">
        <f t="shared" si="153"/>
        <v>0</v>
      </c>
      <c r="N260" s="115">
        <f t="shared" si="153"/>
        <v>0</v>
      </c>
      <c r="O260" s="115">
        <f t="shared" si="153"/>
        <v>0</v>
      </c>
      <c r="P260" s="115">
        <f t="shared" si="153"/>
        <v>300</v>
      </c>
      <c r="Q260" s="115">
        <f t="shared" si="153"/>
        <v>0</v>
      </c>
      <c r="R260" s="115">
        <f t="shared" si="153"/>
        <v>300</v>
      </c>
      <c r="S260" s="115">
        <f t="shared" si="153"/>
        <v>0</v>
      </c>
      <c r="T260" s="115">
        <f t="shared" si="153"/>
        <v>0</v>
      </c>
      <c r="U260" s="115">
        <f t="shared" si="153"/>
        <v>300</v>
      </c>
    </row>
    <row r="261" spans="1:21" x14ac:dyDescent="0.2">
      <c r="A261" s="116" t="s">
        <v>201</v>
      </c>
      <c r="B261" s="117" t="s">
        <v>424</v>
      </c>
      <c r="C261" s="117" t="s">
        <v>181</v>
      </c>
      <c r="D261" s="117" t="s">
        <v>63</v>
      </c>
      <c r="E261" s="117" t="s">
        <v>45</v>
      </c>
      <c r="F261" s="117" t="s">
        <v>33</v>
      </c>
      <c r="G261" s="118" t="s">
        <v>651</v>
      </c>
      <c r="H261" s="119" t="s">
        <v>650</v>
      </c>
      <c r="I261" s="120">
        <v>0</v>
      </c>
      <c r="J261" s="120">
        <v>0</v>
      </c>
      <c r="K261" s="120">
        <v>0</v>
      </c>
      <c r="L261" s="120">
        <f t="shared" ref="L261:L263" si="154">+I261+J261-K261</f>
        <v>0</v>
      </c>
      <c r="M261" s="120">
        <v>0</v>
      </c>
      <c r="N261" s="120">
        <v>0</v>
      </c>
      <c r="O261" s="120">
        <f t="shared" ref="O261:O263" si="155">+L261+M261-N261</f>
        <v>0</v>
      </c>
      <c r="P261" s="120">
        <v>300</v>
      </c>
      <c r="Q261" s="120">
        <v>0</v>
      </c>
      <c r="R261" s="120">
        <f t="shared" ref="R261:R263" si="156">+O261+P261-Q261</f>
        <v>300</v>
      </c>
      <c r="S261" s="120">
        <v>0</v>
      </c>
      <c r="T261" s="120">
        <v>0</v>
      </c>
      <c r="U261" s="120">
        <f t="shared" ref="U261:U263" si="157">+R261+S261-T261</f>
        <v>300</v>
      </c>
    </row>
    <row r="262" spans="1:21" x14ac:dyDescent="0.2">
      <c r="A262" s="111" t="s">
        <v>201</v>
      </c>
      <c r="B262" s="112" t="s">
        <v>424</v>
      </c>
      <c r="C262" s="112" t="s">
        <v>181</v>
      </c>
      <c r="D262" s="112" t="s">
        <v>105</v>
      </c>
      <c r="E262" s="112" t="s">
        <v>33</v>
      </c>
      <c r="F262" s="112" t="s">
        <v>33</v>
      </c>
      <c r="G262" s="113" t="s">
        <v>652</v>
      </c>
      <c r="H262" s="114" t="s">
        <v>164</v>
      </c>
      <c r="I262" s="120">
        <v>0</v>
      </c>
      <c r="J262" s="120">
        <v>0</v>
      </c>
      <c r="K262" s="120">
        <v>0</v>
      </c>
      <c r="L262" s="120">
        <f t="shared" si="154"/>
        <v>0</v>
      </c>
      <c r="M262" s="120">
        <v>0</v>
      </c>
      <c r="N262" s="120">
        <v>0</v>
      </c>
      <c r="O262" s="120">
        <f t="shared" si="155"/>
        <v>0</v>
      </c>
      <c r="P262" s="120">
        <v>0</v>
      </c>
      <c r="Q262" s="120">
        <v>0</v>
      </c>
      <c r="R262" s="120">
        <f t="shared" si="156"/>
        <v>0</v>
      </c>
      <c r="S262" s="120">
        <v>0</v>
      </c>
      <c r="T262" s="120">
        <v>0</v>
      </c>
      <c r="U262" s="120">
        <f t="shared" si="157"/>
        <v>0</v>
      </c>
    </row>
    <row r="263" spans="1:21" x14ac:dyDescent="0.2">
      <c r="A263" s="116" t="s">
        <v>201</v>
      </c>
      <c r="B263" s="117" t="s">
        <v>424</v>
      </c>
      <c r="C263" s="117" t="s">
        <v>181</v>
      </c>
      <c r="D263" s="117" t="s">
        <v>105</v>
      </c>
      <c r="E263" s="117" t="s">
        <v>45</v>
      </c>
      <c r="F263" s="117" t="s">
        <v>33</v>
      </c>
      <c r="G263" s="118" t="s">
        <v>653</v>
      </c>
      <c r="H263" s="119" t="s">
        <v>164</v>
      </c>
      <c r="I263" s="120">
        <v>0</v>
      </c>
      <c r="J263" s="120">
        <v>0</v>
      </c>
      <c r="K263" s="120">
        <v>0</v>
      </c>
      <c r="L263" s="120">
        <f t="shared" si="154"/>
        <v>0</v>
      </c>
      <c r="M263" s="120">
        <v>0</v>
      </c>
      <c r="N263" s="120">
        <v>0</v>
      </c>
      <c r="O263" s="120">
        <f t="shared" si="155"/>
        <v>0</v>
      </c>
      <c r="P263" s="120">
        <v>0</v>
      </c>
      <c r="Q263" s="120">
        <v>0</v>
      </c>
      <c r="R263" s="120">
        <f t="shared" si="156"/>
        <v>0</v>
      </c>
      <c r="S263" s="120">
        <v>0</v>
      </c>
      <c r="T263" s="120">
        <v>0</v>
      </c>
      <c r="U263" s="120">
        <f t="shared" si="157"/>
        <v>0</v>
      </c>
    </row>
    <row r="264" spans="1:21" s="79" customFormat="1" x14ac:dyDescent="0.2">
      <c r="A264" s="106" t="s">
        <v>201</v>
      </c>
      <c r="B264" s="107" t="s">
        <v>424</v>
      </c>
      <c r="C264" s="107" t="s">
        <v>654</v>
      </c>
      <c r="D264" s="107" t="s">
        <v>33</v>
      </c>
      <c r="E264" s="107" t="s">
        <v>33</v>
      </c>
      <c r="F264" s="107" t="s">
        <v>33</v>
      </c>
      <c r="G264" s="108" t="s">
        <v>655</v>
      </c>
      <c r="H264" s="109" t="s">
        <v>656</v>
      </c>
      <c r="I264" s="110">
        <f t="shared" ref="I264:U264" si="158">+I265+I267+I269+I271</f>
        <v>8000</v>
      </c>
      <c r="J264" s="110">
        <f t="shared" si="158"/>
        <v>1680</v>
      </c>
      <c r="K264" s="110">
        <f t="shared" si="158"/>
        <v>0</v>
      </c>
      <c r="L264" s="110">
        <f t="shared" si="158"/>
        <v>9680</v>
      </c>
      <c r="M264" s="110">
        <f t="shared" si="158"/>
        <v>0</v>
      </c>
      <c r="N264" s="110">
        <f t="shared" si="158"/>
        <v>0</v>
      </c>
      <c r="O264" s="110">
        <f t="shared" si="158"/>
        <v>9680</v>
      </c>
      <c r="P264" s="110">
        <f t="shared" si="158"/>
        <v>0</v>
      </c>
      <c r="Q264" s="110">
        <f t="shared" si="158"/>
        <v>648</v>
      </c>
      <c r="R264" s="110">
        <f t="shared" si="158"/>
        <v>9032</v>
      </c>
      <c r="S264" s="110">
        <f t="shared" si="158"/>
        <v>0</v>
      </c>
      <c r="T264" s="110">
        <f t="shared" si="158"/>
        <v>0</v>
      </c>
      <c r="U264" s="110">
        <f t="shared" si="158"/>
        <v>9032</v>
      </c>
    </row>
    <row r="265" spans="1:21" x14ac:dyDescent="0.2">
      <c r="A265" s="111" t="s">
        <v>201</v>
      </c>
      <c r="B265" s="112" t="s">
        <v>424</v>
      </c>
      <c r="C265" s="112" t="s">
        <v>654</v>
      </c>
      <c r="D265" s="112" t="s">
        <v>45</v>
      </c>
      <c r="E265" s="112" t="s">
        <v>33</v>
      </c>
      <c r="F265" s="112" t="s">
        <v>33</v>
      </c>
      <c r="G265" s="113" t="s">
        <v>657</v>
      </c>
      <c r="H265" s="114" t="s">
        <v>658</v>
      </c>
      <c r="I265" s="115">
        <f t="shared" ref="I265:U265" si="159">+I266</f>
        <v>0</v>
      </c>
      <c r="J265" s="115">
        <f t="shared" si="159"/>
        <v>0</v>
      </c>
      <c r="K265" s="115">
        <f t="shared" si="159"/>
        <v>0</v>
      </c>
      <c r="L265" s="115">
        <f t="shared" si="159"/>
        <v>0</v>
      </c>
      <c r="M265" s="115">
        <f t="shared" si="159"/>
        <v>0</v>
      </c>
      <c r="N265" s="115">
        <f t="shared" si="159"/>
        <v>0</v>
      </c>
      <c r="O265" s="115">
        <f t="shared" si="159"/>
        <v>0</v>
      </c>
      <c r="P265" s="115">
        <f t="shared" si="159"/>
        <v>0</v>
      </c>
      <c r="Q265" s="115">
        <f t="shared" si="159"/>
        <v>0</v>
      </c>
      <c r="R265" s="115">
        <f t="shared" si="159"/>
        <v>0</v>
      </c>
      <c r="S265" s="115">
        <f t="shared" si="159"/>
        <v>0</v>
      </c>
      <c r="T265" s="115">
        <f t="shared" si="159"/>
        <v>0</v>
      </c>
      <c r="U265" s="115">
        <f t="shared" si="159"/>
        <v>0</v>
      </c>
    </row>
    <row r="266" spans="1:21" x14ac:dyDescent="0.2">
      <c r="A266" s="116" t="s">
        <v>201</v>
      </c>
      <c r="B266" s="117" t="s">
        <v>424</v>
      </c>
      <c r="C266" s="117" t="s">
        <v>654</v>
      </c>
      <c r="D266" s="117" t="s">
        <v>45</v>
      </c>
      <c r="E266" s="117" t="s">
        <v>45</v>
      </c>
      <c r="F266" s="117" t="s">
        <v>33</v>
      </c>
      <c r="G266" s="118" t="s">
        <v>659</v>
      </c>
      <c r="H266" s="119" t="s">
        <v>658</v>
      </c>
      <c r="I266" s="120">
        <v>0</v>
      </c>
      <c r="J266" s="120">
        <v>0</v>
      </c>
      <c r="K266" s="120">
        <v>0</v>
      </c>
      <c r="L266" s="120">
        <f>+I266+J266-K266</f>
        <v>0</v>
      </c>
      <c r="M266" s="120">
        <v>0</v>
      </c>
      <c r="N266" s="120">
        <v>0</v>
      </c>
      <c r="O266" s="120">
        <f>+L266+M266-N266</f>
        <v>0</v>
      </c>
      <c r="P266" s="120">
        <v>0</v>
      </c>
      <c r="Q266" s="120">
        <v>0</v>
      </c>
      <c r="R266" s="120">
        <f>+O266+P266-Q266</f>
        <v>0</v>
      </c>
      <c r="S266" s="120">
        <v>0</v>
      </c>
      <c r="T266" s="120">
        <v>0</v>
      </c>
      <c r="U266" s="120">
        <f>+R266+S266-T266</f>
        <v>0</v>
      </c>
    </row>
    <row r="267" spans="1:21" x14ac:dyDescent="0.2">
      <c r="A267" s="111" t="s">
        <v>201</v>
      </c>
      <c r="B267" s="112" t="s">
        <v>424</v>
      </c>
      <c r="C267" s="112" t="s">
        <v>654</v>
      </c>
      <c r="D267" s="112" t="s">
        <v>51</v>
      </c>
      <c r="E267" s="112" t="s">
        <v>33</v>
      </c>
      <c r="F267" s="112" t="s">
        <v>33</v>
      </c>
      <c r="G267" s="113" t="s">
        <v>660</v>
      </c>
      <c r="H267" s="114" t="s">
        <v>661</v>
      </c>
      <c r="I267" s="115">
        <f t="shared" ref="I267:U267" si="160">+I268</f>
        <v>8000</v>
      </c>
      <c r="J267" s="115">
        <f t="shared" si="160"/>
        <v>1680</v>
      </c>
      <c r="K267" s="115">
        <f t="shared" si="160"/>
        <v>0</v>
      </c>
      <c r="L267" s="115">
        <f t="shared" si="160"/>
        <v>9680</v>
      </c>
      <c r="M267" s="115">
        <f t="shared" si="160"/>
        <v>0</v>
      </c>
      <c r="N267" s="115">
        <f t="shared" si="160"/>
        <v>0</v>
      </c>
      <c r="O267" s="115">
        <f t="shared" si="160"/>
        <v>9680</v>
      </c>
      <c r="P267" s="115">
        <f t="shared" si="160"/>
        <v>0</v>
      </c>
      <c r="Q267" s="115">
        <f t="shared" si="160"/>
        <v>648</v>
      </c>
      <c r="R267" s="115">
        <f t="shared" si="160"/>
        <v>9032</v>
      </c>
      <c r="S267" s="115">
        <f t="shared" si="160"/>
        <v>0</v>
      </c>
      <c r="T267" s="115">
        <f t="shared" si="160"/>
        <v>0</v>
      </c>
      <c r="U267" s="115">
        <f t="shared" si="160"/>
        <v>9032</v>
      </c>
    </row>
    <row r="268" spans="1:21" x14ac:dyDescent="0.2">
      <c r="A268" s="116" t="s">
        <v>201</v>
      </c>
      <c r="B268" s="117" t="s">
        <v>424</v>
      </c>
      <c r="C268" s="117" t="s">
        <v>654</v>
      </c>
      <c r="D268" s="117" t="s">
        <v>51</v>
      </c>
      <c r="E268" s="117" t="s">
        <v>45</v>
      </c>
      <c r="F268" s="117" t="s">
        <v>33</v>
      </c>
      <c r="G268" s="118" t="s">
        <v>662</v>
      </c>
      <c r="H268" s="119" t="s">
        <v>661</v>
      </c>
      <c r="I268" s="120">
        <v>8000</v>
      </c>
      <c r="J268" s="120">
        <v>1680</v>
      </c>
      <c r="K268" s="120">
        <v>0</v>
      </c>
      <c r="L268" s="122">
        <f>+I268+J268-K268</f>
        <v>9680</v>
      </c>
      <c r="M268" s="120">
        <v>0</v>
      </c>
      <c r="N268" s="120">
        <v>0</v>
      </c>
      <c r="O268" s="120">
        <f>+L268+M268-N268</f>
        <v>9680</v>
      </c>
      <c r="P268" s="120">
        <v>0</v>
      </c>
      <c r="Q268" s="120">
        <v>648</v>
      </c>
      <c r="R268" s="120">
        <f>+O268+P268-Q268</f>
        <v>9032</v>
      </c>
      <c r="S268" s="120">
        <v>0</v>
      </c>
      <c r="T268" s="120">
        <v>0</v>
      </c>
      <c r="U268" s="120">
        <f>+R268+S268-T268</f>
        <v>9032</v>
      </c>
    </row>
    <row r="269" spans="1:21" x14ac:dyDescent="0.2">
      <c r="A269" s="111" t="s">
        <v>201</v>
      </c>
      <c r="B269" s="112" t="s">
        <v>424</v>
      </c>
      <c r="C269" s="112" t="s">
        <v>654</v>
      </c>
      <c r="D269" s="112" t="s">
        <v>54</v>
      </c>
      <c r="E269" s="112" t="s">
        <v>33</v>
      </c>
      <c r="F269" s="112" t="s">
        <v>33</v>
      </c>
      <c r="G269" s="113" t="s">
        <v>663</v>
      </c>
      <c r="H269" s="114" t="s">
        <v>664</v>
      </c>
      <c r="I269" s="115">
        <f t="shared" ref="I269:U269" si="161">+I270</f>
        <v>0</v>
      </c>
      <c r="J269" s="115">
        <f t="shared" si="161"/>
        <v>0</v>
      </c>
      <c r="K269" s="115">
        <f t="shared" si="161"/>
        <v>0</v>
      </c>
      <c r="L269" s="115">
        <f t="shared" si="161"/>
        <v>0</v>
      </c>
      <c r="M269" s="115">
        <f t="shared" si="161"/>
        <v>0</v>
      </c>
      <c r="N269" s="115">
        <f t="shared" si="161"/>
        <v>0</v>
      </c>
      <c r="O269" s="115">
        <f t="shared" si="161"/>
        <v>0</v>
      </c>
      <c r="P269" s="115">
        <f t="shared" si="161"/>
        <v>0</v>
      </c>
      <c r="Q269" s="115">
        <f t="shared" si="161"/>
        <v>0</v>
      </c>
      <c r="R269" s="115">
        <f t="shared" si="161"/>
        <v>0</v>
      </c>
      <c r="S269" s="115">
        <f t="shared" si="161"/>
        <v>0</v>
      </c>
      <c r="T269" s="115">
        <f t="shared" si="161"/>
        <v>0</v>
      </c>
      <c r="U269" s="115">
        <f t="shared" si="161"/>
        <v>0</v>
      </c>
    </row>
    <row r="270" spans="1:21" x14ac:dyDescent="0.2">
      <c r="A270" s="116" t="s">
        <v>201</v>
      </c>
      <c r="B270" s="117" t="s">
        <v>424</v>
      </c>
      <c r="C270" s="117" t="s">
        <v>654</v>
      </c>
      <c r="D270" s="117" t="s">
        <v>54</v>
      </c>
      <c r="E270" s="117" t="s">
        <v>45</v>
      </c>
      <c r="F270" s="117" t="s">
        <v>33</v>
      </c>
      <c r="G270" s="118" t="s">
        <v>665</v>
      </c>
      <c r="H270" s="119" t="s">
        <v>664</v>
      </c>
      <c r="I270" s="120">
        <v>0</v>
      </c>
      <c r="J270" s="120">
        <v>0</v>
      </c>
      <c r="K270" s="120">
        <v>0</v>
      </c>
      <c r="L270" s="120">
        <f>+I270+J270-K270</f>
        <v>0</v>
      </c>
      <c r="M270" s="120">
        <v>0</v>
      </c>
      <c r="N270" s="120">
        <v>0</v>
      </c>
      <c r="O270" s="120">
        <f>+L270+M270-N270</f>
        <v>0</v>
      </c>
      <c r="P270" s="120">
        <v>0</v>
      </c>
      <c r="Q270" s="120">
        <v>0</v>
      </c>
      <c r="R270" s="120">
        <f>+O270+P270-Q270</f>
        <v>0</v>
      </c>
      <c r="S270" s="120">
        <v>0</v>
      </c>
      <c r="T270" s="120">
        <v>0</v>
      </c>
      <c r="U270" s="120">
        <f>+R270+S270-T270</f>
        <v>0</v>
      </c>
    </row>
    <row r="271" spans="1:21" x14ac:dyDescent="0.2">
      <c r="A271" s="111" t="s">
        <v>201</v>
      </c>
      <c r="B271" s="112" t="s">
        <v>424</v>
      </c>
      <c r="C271" s="112" t="s">
        <v>654</v>
      </c>
      <c r="D271" s="112" t="s">
        <v>105</v>
      </c>
      <c r="E271" s="112" t="s">
        <v>33</v>
      </c>
      <c r="F271" s="112" t="s">
        <v>33</v>
      </c>
      <c r="G271" s="113" t="s">
        <v>666</v>
      </c>
      <c r="H271" s="114" t="s">
        <v>164</v>
      </c>
      <c r="I271" s="115">
        <f t="shared" ref="I271:U271" si="162">+I272</f>
        <v>0</v>
      </c>
      <c r="J271" s="115">
        <f t="shared" si="162"/>
        <v>0</v>
      </c>
      <c r="K271" s="115">
        <f t="shared" si="162"/>
        <v>0</v>
      </c>
      <c r="L271" s="115">
        <f t="shared" si="162"/>
        <v>0</v>
      </c>
      <c r="M271" s="115">
        <f t="shared" si="162"/>
        <v>0</v>
      </c>
      <c r="N271" s="115">
        <f t="shared" si="162"/>
        <v>0</v>
      </c>
      <c r="O271" s="115">
        <f t="shared" si="162"/>
        <v>0</v>
      </c>
      <c r="P271" s="115">
        <f t="shared" si="162"/>
        <v>0</v>
      </c>
      <c r="Q271" s="115">
        <f t="shared" si="162"/>
        <v>0</v>
      </c>
      <c r="R271" s="115">
        <f t="shared" si="162"/>
        <v>0</v>
      </c>
      <c r="S271" s="115">
        <f t="shared" si="162"/>
        <v>0</v>
      </c>
      <c r="T271" s="115">
        <f t="shared" si="162"/>
        <v>0</v>
      </c>
      <c r="U271" s="115">
        <f t="shared" si="162"/>
        <v>0</v>
      </c>
    </row>
    <row r="272" spans="1:21" x14ac:dyDescent="0.2">
      <c r="A272" s="111"/>
      <c r="B272" s="112"/>
      <c r="C272" s="112"/>
      <c r="D272" s="112"/>
      <c r="E272" s="112"/>
      <c r="F272" s="112"/>
      <c r="G272" s="118" t="s">
        <v>667</v>
      </c>
      <c r="H272" s="119" t="s">
        <v>164</v>
      </c>
      <c r="I272" s="120">
        <v>0</v>
      </c>
      <c r="J272" s="120">
        <v>0</v>
      </c>
      <c r="K272" s="120">
        <v>0</v>
      </c>
      <c r="L272" s="120">
        <f>+I272+J272-K272</f>
        <v>0</v>
      </c>
      <c r="M272" s="120">
        <v>0</v>
      </c>
      <c r="N272" s="120">
        <v>0</v>
      </c>
      <c r="O272" s="120">
        <f>+L272+M272-N272</f>
        <v>0</v>
      </c>
      <c r="P272" s="120">
        <v>0</v>
      </c>
      <c r="Q272" s="120">
        <v>0</v>
      </c>
      <c r="R272" s="120">
        <f>+O272+P272-Q272</f>
        <v>0</v>
      </c>
      <c r="S272" s="120">
        <v>0</v>
      </c>
      <c r="T272" s="120">
        <v>0</v>
      </c>
      <c r="U272" s="120">
        <f>+R272+S272-T272</f>
        <v>0</v>
      </c>
    </row>
    <row r="273" spans="1:21" s="79" customFormat="1" x14ac:dyDescent="0.2">
      <c r="A273" s="106" t="s">
        <v>201</v>
      </c>
      <c r="B273" s="107" t="s">
        <v>424</v>
      </c>
      <c r="C273" s="107" t="s">
        <v>178</v>
      </c>
      <c r="D273" s="107" t="s">
        <v>33</v>
      </c>
      <c r="E273" s="107" t="s">
        <v>33</v>
      </c>
      <c r="F273" s="107" t="s">
        <v>33</v>
      </c>
      <c r="G273" s="108" t="s">
        <v>668</v>
      </c>
      <c r="H273" s="109" t="s">
        <v>669</v>
      </c>
      <c r="I273" s="110">
        <f t="shared" ref="I273:U273" si="163">+I274+I276+I278+I282+I284</f>
        <v>18660</v>
      </c>
      <c r="J273" s="110">
        <f t="shared" si="163"/>
        <v>0</v>
      </c>
      <c r="K273" s="110">
        <f t="shared" si="163"/>
        <v>10</v>
      </c>
      <c r="L273" s="110">
        <f t="shared" si="163"/>
        <v>18650</v>
      </c>
      <c r="M273" s="110">
        <f t="shared" si="163"/>
        <v>0</v>
      </c>
      <c r="N273" s="110">
        <f t="shared" si="163"/>
        <v>0</v>
      </c>
      <c r="O273" s="110">
        <f t="shared" si="163"/>
        <v>18650</v>
      </c>
      <c r="P273" s="110">
        <f t="shared" si="163"/>
        <v>0</v>
      </c>
      <c r="Q273" s="110">
        <f t="shared" si="163"/>
        <v>0</v>
      </c>
      <c r="R273" s="110">
        <f t="shared" si="163"/>
        <v>18650</v>
      </c>
      <c r="S273" s="110">
        <f t="shared" si="163"/>
        <v>0</v>
      </c>
      <c r="T273" s="110">
        <f t="shared" si="163"/>
        <v>0</v>
      </c>
      <c r="U273" s="110">
        <f t="shared" si="163"/>
        <v>18650</v>
      </c>
    </row>
    <row r="274" spans="1:21" x14ac:dyDescent="0.2">
      <c r="A274" s="111" t="s">
        <v>201</v>
      </c>
      <c r="B274" s="112" t="s">
        <v>424</v>
      </c>
      <c r="C274" s="112" t="s">
        <v>178</v>
      </c>
      <c r="D274" s="112" t="s">
        <v>51</v>
      </c>
      <c r="E274" s="112" t="s">
        <v>33</v>
      </c>
      <c r="F274" s="112" t="s">
        <v>33</v>
      </c>
      <c r="G274" s="113" t="s">
        <v>670</v>
      </c>
      <c r="H274" s="114" t="s">
        <v>671</v>
      </c>
      <c r="I274" s="115">
        <f t="shared" ref="I274:U274" si="164">+I275</f>
        <v>18660</v>
      </c>
      <c r="J274" s="115">
        <f t="shared" si="164"/>
        <v>0</v>
      </c>
      <c r="K274" s="115">
        <f t="shared" si="164"/>
        <v>10</v>
      </c>
      <c r="L274" s="115">
        <f t="shared" si="164"/>
        <v>18650</v>
      </c>
      <c r="M274" s="115">
        <f t="shared" si="164"/>
        <v>0</v>
      </c>
      <c r="N274" s="115">
        <f t="shared" si="164"/>
        <v>0</v>
      </c>
      <c r="O274" s="115">
        <f t="shared" si="164"/>
        <v>18650</v>
      </c>
      <c r="P274" s="115">
        <f t="shared" si="164"/>
        <v>0</v>
      </c>
      <c r="Q274" s="115">
        <f t="shared" si="164"/>
        <v>0</v>
      </c>
      <c r="R274" s="115">
        <f t="shared" si="164"/>
        <v>18650</v>
      </c>
      <c r="S274" s="115">
        <f t="shared" si="164"/>
        <v>0</v>
      </c>
      <c r="T274" s="115">
        <f t="shared" si="164"/>
        <v>0</v>
      </c>
      <c r="U274" s="115">
        <f t="shared" si="164"/>
        <v>18650</v>
      </c>
    </row>
    <row r="275" spans="1:21" x14ac:dyDescent="0.2">
      <c r="A275" s="116" t="s">
        <v>201</v>
      </c>
      <c r="B275" s="117" t="s">
        <v>424</v>
      </c>
      <c r="C275" s="117" t="s">
        <v>178</v>
      </c>
      <c r="D275" s="117" t="s">
        <v>51</v>
      </c>
      <c r="E275" s="117" t="s">
        <v>45</v>
      </c>
      <c r="F275" s="117" t="s">
        <v>33</v>
      </c>
      <c r="G275" s="118" t="s">
        <v>672</v>
      </c>
      <c r="H275" s="119" t="s">
        <v>671</v>
      </c>
      <c r="I275" s="120">
        <v>18660</v>
      </c>
      <c r="J275" s="120">
        <v>0</v>
      </c>
      <c r="K275" s="120">
        <v>10</v>
      </c>
      <c r="L275" s="120">
        <f>+I275+J275-K275</f>
        <v>18650</v>
      </c>
      <c r="M275" s="120">
        <v>0</v>
      </c>
      <c r="N275" s="120">
        <v>0</v>
      </c>
      <c r="O275" s="120">
        <f>+L275+M275-N275</f>
        <v>18650</v>
      </c>
      <c r="P275" s="120">
        <v>0</v>
      </c>
      <c r="Q275" s="120">
        <v>0</v>
      </c>
      <c r="R275" s="120">
        <f>+O275+P275-Q275</f>
        <v>18650</v>
      </c>
      <c r="S275" s="120">
        <v>0</v>
      </c>
      <c r="T275" s="120">
        <v>0</v>
      </c>
      <c r="U275" s="120">
        <f>+R275+S275-T275</f>
        <v>18650</v>
      </c>
    </row>
    <row r="276" spans="1:21" x14ac:dyDescent="0.2">
      <c r="A276" s="111" t="s">
        <v>201</v>
      </c>
      <c r="B276" s="112" t="s">
        <v>424</v>
      </c>
      <c r="C276" s="112" t="s">
        <v>178</v>
      </c>
      <c r="D276" s="112" t="s">
        <v>54</v>
      </c>
      <c r="E276" s="112" t="s">
        <v>33</v>
      </c>
      <c r="F276" s="112" t="s">
        <v>33</v>
      </c>
      <c r="G276" s="113" t="s">
        <v>673</v>
      </c>
      <c r="H276" s="114" t="s">
        <v>674</v>
      </c>
      <c r="I276" s="115">
        <f t="shared" ref="I276:U276" si="165">+I277</f>
        <v>0</v>
      </c>
      <c r="J276" s="115">
        <f t="shared" si="165"/>
        <v>0</v>
      </c>
      <c r="K276" s="115">
        <f t="shared" si="165"/>
        <v>0</v>
      </c>
      <c r="L276" s="115">
        <f t="shared" si="165"/>
        <v>0</v>
      </c>
      <c r="M276" s="115">
        <f t="shared" si="165"/>
        <v>0</v>
      </c>
      <c r="N276" s="115">
        <f t="shared" si="165"/>
        <v>0</v>
      </c>
      <c r="O276" s="115">
        <f t="shared" si="165"/>
        <v>0</v>
      </c>
      <c r="P276" s="115">
        <f t="shared" si="165"/>
        <v>0</v>
      </c>
      <c r="Q276" s="115">
        <f t="shared" si="165"/>
        <v>0</v>
      </c>
      <c r="R276" s="115">
        <f t="shared" si="165"/>
        <v>0</v>
      </c>
      <c r="S276" s="115">
        <f t="shared" si="165"/>
        <v>0</v>
      </c>
      <c r="T276" s="115">
        <f t="shared" si="165"/>
        <v>0</v>
      </c>
      <c r="U276" s="115">
        <f t="shared" si="165"/>
        <v>0</v>
      </c>
    </row>
    <row r="277" spans="1:21" x14ac:dyDescent="0.2">
      <c r="A277" s="116" t="s">
        <v>201</v>
      </c>
      <c r="B277" s="117" t="s">
        <v>424</v>
      </c>
      <c r="C277" s="117" t="s">
        <v>178</v>
      </c>
      <c r="D277" s="117" t="s">
        <v>54</v>
      </c>
      <c r="E277" s="117" t="s">
        <v>45</v>
      </c>
      <c r="F277" s="117" t="s">
        <v>33</v>
      </c>
      <c r="G277" s="118" t="s">
        <v>675</v>
      </c>
      <c r="H277" s="119" t="s">
        <v>674</v>
      </c>
      <c r="I277" s="120">
        <v>0</v>
      </c>
      <c r="J277" s="120">
        <v>0</v>
      </c>
      <c r="K277" s="120">
        <v>0</v>
      </c>
      <c r="L277" s="120">
        <f>+I277+J277-K277</f>
        <v>0</v>
      </c>
      <c r="M277" s="120">
        <v>0</v>
      </c>
      <c r="N277" s="120">
        <v>0</v>
      </c>
      <c r="O277" s="120">
        <f>+L277+M277-N277</f>
        <v>0</v>
      </c>
      <c r="P277" s="120">
        <v>0</v>
      </c>
      <c r="Q277" s="120">
        <v>0</v>
      </c>
      <c r="R277" s="120">
        <f>+O277+P277-Q277</f>
        <v>0</v>
      </c>
      <c r="S277" s="120">
        <v>0</v>
      </c>
      <c r="T277" s="120">
        <v>0</v>
      </c>
      <c r="U277" s="120">
        <f>+R277+S277-T277</f>
        <v>0</v>
      </c>
    </row>
    <row r="278" spans="1:21" x14ac:dyDescent="0.2">
      <c r="A278" s="111" t="s">
        <v>201</v>
      </c>
      <c r="B278" s="112" t="s">
        <v>424</v>
      </c>
      <c r="C278" s="112" t="s">
        <v>178</v>
      </c>
      <c r="D278" s="112" t="s">
        <v>63</v>
      </c>
      <c r="E278" s="112" t="s">
        <v>33</v>
      </c>
      <c r="F278" s="112" t="s">
        <v>33</v>
      </c>
      <c r="G278" s="113" t="s">
        <v>676</v>
      </c>
      <c r="H278" s="114" t="s">
        <v>677</v>
      </c>
      <c r="I278" s="115">
        <f t="shared" ref="I278:U278" si="166">SUM(I279:I281)</f>
        <v>0</v>
      </c>
      <c r="J278" s="115">
        <f t="shared" si="166"/>
        <v>0</v>
      </c>
      <c r="K278" s="115">
        <f t="shared" si="166"/>
        <v>0</v>
      </c>
      <c r="L278" s="115">
        <f t="shared" si="166"/>
        <v>0</v>
      </c>
      <c r="M278" s="115">
        <f t="shared" si="166"/>
        <v>0</v>
      </c>
      <c r="N278" s="115">
        <f t="shared" si="166"/>
        <v>0</v>
      </c>
      <c r="O278" s="115">
        <f t="shared" si="166"/>
        <v>0</v>
      </c>
      <c r="P278" s="115">
        <f t="shared" si="166"/>
        <v>0</v>
      </c>
      <c r="Q278" s="115">
        <f t="shared" si="166"/>
        <v>0</v>
      </c>
      <c r="R278" s="115">
        <f t="shared" si="166"/>
        <v>0</v>
      </c>
      <c r="S278" s="115">
        <f t="shared" si="166"/>
        <v>0</v>
      </c>
      <c r="T278" s="115">
        <f t="shared" si="166"/>
        <v>0</v>
      </c>
      <c r="U278" s="115">
        <f t="shared" si="166"/>
        <v>0</v>
      </c>
    </row>
    <row r="279" spans="1:21" x14ac:dyDescent="0.2">
      <c r="A279" s="116" t="s">
        <v>201</v>
      </c>
      <c r="B279" s="117" t="s">
        <v>424</v>
      </c>
      <c r="C279" s="117" t="s">
        <v>178</v>
      </c>
      <c r="D279" s="117" t="s">
        <v>63</v>
      </c>
      <c r="E279" s="117" t="s">
        <v>45</v>
      </c>
      <c r="F279" s="117" t="s">
        <v>33</v>
      </c>
      <c r="G279" s="118" t="s">
        <v>678</v>
      </c>
      <c r="H279" s="119" t="s">
        <v>677</v>
      </c>
      <c r="I279" s="120">
        <v>0</v>
      </c>
      <c r="J279" s="120">
        <v>0</v>
      </c>
      <c r="K279" s="120">
        <v>0</v>
      </c>
      <c r="L279" s="120">
        <f t="shared" ref="L279:L281" si="167">+I279+J279-K279</f>
        <v>0</v>
      </c>
      <c r="M279" s="120">
        <v>0</v>
      </c>
      <c r="N279" s="120">
        <v>0</v>
      </c>
      <c r="O279" s="120">
        <f t="shared" ref="O279:O281" si="168">+L279+M279-N279</f>
        <v>0</v>
      </c>
      <c r="P279" s="120">
        <v>0</v>
      </c>
      <c r="Q279" s="120">
        <v>0</v>
      </c>
      <c r="R279" s="120">
        <f t="shared" ref="R279:R281" si="169">+O279+P279-Q279</f>
        <v>0</v>
      </c>
      <c r="S279" s="120">
        <v>0</v>
      </c>
      <c r="T279" s="120">
        <v>0</v>
      </c>
      <c r="U279" s="120">
        <f t="shared" ref="U279:U281" si="170">+R279+S279-T279</f>
        <v>0</v>
      </c>
    </row>
    <row r="280" spans="1:21" x14ac:dyDescent="0.2">
      <c r="A280" s="116" t="s">
        <v>201</v>
      </c>
      <c r="B280" s="117" t="s">
        <v>424</v>
      </c>
      <c r="C280" s="117" t="s">
        <v>178</v>
      </c>
      <c r="D280" s="117" t="s">
        <v>63</v>
      </c>
      <c r="E280" s="117" t="s">
        <v>51</v>
      </c>
      <c r="F280" s="117" t="s">
        <v>33</v>
      </c>
      <c r="G280" s="118" t="s">
        <v>679</v>
      </c>
      <c r="H280" s="119" t="s">
        <v>680</v>
      </c>
      <c r="I280" s="120">
        <v>0</v>
      </c>
      <c r="J280" s="120">
        <v>0</v>
      </c>
      <c r="K280" s="120">
        <v>0</v>
      </c>
      <c r="L280" s="120">
        <f t="shared" si="167"/>
        <v>0</v>
      </c>
      <c r="M280" s="120">
        <v>0</v>
      </c>
      <c r="N280" s="120">
        <v>0</v>
      </c>
      <c r="O280" s="120">
        <f t="shared" si="168"/>
        <v>0</v>
      </c>
      <c r="P280" s="120">
        <v>0</v>
      </c>
      <c r="Q280" s="120">
        <v>0</v>
      </c>
      <c r="R280" s="120">
        <f t="shared" si="169"/>
        <v>0</v>
      </c>
      <c r="S280" s="120">
        <v>0</v>
      </c>
      <c r="T280" s="120">
        <v>0</v>
      </c>
      <c r="U280" s="120">
        <f t="shared" si="170"/>
        <v>0</v>
      </c>
    </row>
    <row r="281" spans="1:21" x14ac:dyDescent="0.2">
      <c r="A281" s="116" t="s">
        <v>201</v>
      </c>
      <c r="B281" s="117" t="s">
        <v>424</v>
      </c>
      <c r="C281" s="117" t="s">
        <v>178</v>
      </c>
      <c r="D281" s="117" t="s">
        <v>63</v>
      </c>
      <c r="E281" s="117" t="s">
        <v>54</v>
      </c>
      <c r="F281" s="117" t="s">
        <v>33</v>
      </c>
      <c r="G281" s="118" t="s">
        <v>681</v>
      </c>
      <c r="H281" s="119" t="s">
        <v>682</v>
      </c>
      <c r="I281" s="120">
        <v>0</v>
      </c>
      <c r="J281" s="120">
        <v>0</v>
      </c>
      <c r="K281" s="120">
        <v>0</v>
      </c>
      <c r="L281" s="120">
        <f t="shared" si="167"/>
        <v>0</v>
      </c>
      <c r="M281" s="120">
        <v>0</v>
      </c>
      <c r="N281" s="120">
        <v>0</v>
      </c>
      <c r="O281" s="120">
        <f t="shared" si="168"/>
        <v>0</v>
      </c>
      <c r="P281" s="120">
        <v>0</v>
      </c>
      <c r="Q281" s="120">
        <v>0</v>
      </c>
      <c r="R281" s="120">
        <f t="shared" si="169"/>
        <v>0</v>
      </c>
      <c r="S281" s="120">
        <v>0</v>
      </c>
      <c r="T281" s="120">
        <v>0</v>
      </c>
      <c r="U281" s="120">
        <f t="shared" si="170"/>
        <v>0</v>
      </c>
    </row>
    <row r="282" spans="1:21" x14ac:dyDescent="0.2">
      <c r="A282" s="111" t="s">
        <v>201</v>
      </c>
      <c r="B282" s="112" t="s">
        <v>424</v>
      </c>
      <c r="C282" s="112" t="s">
        <v>178</v>
      </c>
      <c r="D282" s="112" t="s">
        <v>68</v>
      </c>
      <c r="E282" s="112" t="s">
        <v>33</v>
      </c>
      <c r="F282" s="112" t="s">
        <v>33</v>
      </c>
      <c r="G282" s="113" t="s">
        <v>683</v>
      </c>
      <c r="H282" s="114" t="s">
        <v>684</v>
      </c>
      <c r="I282" s="115">
        <f t="shared" ref="I282:U282" si="171">+I283</f>
        <v>0</v>
      </c>
      <c r="J282" s="115">
        <f t="shared" si="171"/>
        <v>0</v>
      </c>
      <c r="K282" s="115">
        <f t="shared" si="171"/>
        <v>0</v>
      </c>
      <c r="L282" s="115">
        <f t="shared" si="171"/>
        <v>0</v>
      </c>
      <c r="M282" s="115">
        <f t="shared" si="171"/>
        <v>0</v>
      </c>
      <c r="N282" s="115">
        <f t="shared" si="171"/>
        <v>0</v>
      </c>
      <c r="O282" s="115">
        <f t="shared" si="171"/>
        <v>0</v>
      </c>
      <c r="P282" s="115">
        <f t="shared" si="171"/>
        <v>0</v>
      </c>
      <c r="Q282" s="115">
        <f t="shared" si="171"/>
        <v>0</v>
      </c>
      <c r="R282" s="115">
        <f t="shared" si="171"/>
        <v>0</v>
      </c>
      <c r="S282" s="115">
        <f t="shared" si="171"/>
        <v>0</v>
      </c>
      <c r="T282" s="115">
        <f t="shared" si="171"/>
        <v>0</v>
      </c>
      <c r="U282" s="115">
        <f t="shared" si="171"/>
        <v>0</v>
      </c>
    </row>
    <row r="283" spans="1:21" x14ac:dyDescent="0.2">
      <c r="A283" s="116" t="s">
        <v>201</v>
      </c>
      <c r="B283" s="117" t="s">
        <v>424</v>
      </c>
      <c r="C283" s="117" t="s">
        <v>178</v>
      </c>
      <c r="D283" s="117" t="s">
        <v>68</v>
      </c>
      <c r="E283" s="117" t="s">
        <v>45</v>
      </c>
      <c r="F283" s="117" t="s">
        <v>33</v>
      </c>
      <c r="G283" s="118" t="s">
        <v>685</v>
      </c>
      <c r="H283" s="119" t="s">
        <v>684</v>
      </c>
      <c r="I283" s="120">
        <v>0</v>
      </c>
      <c r="J283" s="120">
        <v>0</v>
      </c>
      <c r="K283" s="120">
        <v>0</v>
      </c>
      <c r="L283" s="120">
        <f>+I283+J283-K283</f>
        <v>0</v>
      </c>
      <c r="M283" s="120">
        <v>0</v>
      </c>
      <c r="N283" s="120">
        <v>0</v>
      </c>
      <c r="O283" s="120">
        <f>+L283+M283-N283</f>
        <v>0</v>
      </c>
      <c r="P283" s="120">
        <v>0</v>
      </c>
      <c r="Q283" s="120">
        <v>0</v>
      </c>
      <c r="R283" s="120">
        <f>+O283+P283-Q283</f>
        <v>0</v>
      </c>
      <c r="S283" s="120">
        <v>0</v>
      </c>
      <c r="T283" s="120">
        <v>0</v>
      </c>
      <c r="U283" s="120">
        <f>+R283+S283-T283</f>
        <v>0</v>
      </c>
    </row>
    <row r="284" spans="1:21" x14ac:dyDescent="0.2">
      <c r="A284" s="111" t="s">
        <v>201</v>
      </c>
      <c r="B284" s="112" t="s">
        <v>424</v>
      </c>
      <c r="C284" s="112" t="s">
        <v>178</v>
      </c>
      <c r="D284" s="112" t="s">
        <v>105</v>
      </c>
      <c r="E284" s="112" t="s">
        <v>33</v>
      </c>
      <c r="F284" s="112" t="s">
        <v>33</v>
      </c>
      <c r="G284" s="113" t="s">
        <v>686</v>
      </c>
      <c r="H284" s="114" t="s">
        <v>164</v>
      </c>
      <c r="I284" s="115">
        <f t="shared" ref="I284:U284" si="172">SUM(I285:I287)</f>
        <v>0</v>
      </c>
      <c r="J284" s="115">
        <f t="shared" si="172"/>
        <v>0</v>
      </c>
      <c r="K284" s="115">
        <f t="shared" si="172"/>
        <v>0</v>
      </c>
      <c r="L284" s="115">
        <f t="shared" si="172"/>
        <v>0</v>
      </c>
      <c r="M284" s="115">
        <f t="shared" si="172"/>
        <v>0</v>
      </c>
      <c r="N284" s="115">
        <f t="shared" si="172"/>
        <v>0</v>
      </c>
      <c r="O284" s="115">
        <f t="shared" si="172"/>
        <v>0</v>
      </c>
      <c r="P284" s="115">
        <f t="shared" si="172"/>
        <v>0</v>
      </c>
      <c r="Q284" s="115">
        <f t="shared" si="172"/>
        <v>0</v>
      </c>
      <c r="R284" s="115">
        <f t="shared" si="172"/>
        <v>0</v>
      </c>
      <c r="S284" s="115">
        <f t="shared" si="172"/>
        <v>0</v>
      </c>
      <c r="T284" s="115">
        <f t="shared" si="172"/>
        <v>0</v>
      </c>
      <c r="U284" s="115">
        <f t="shared" si="172"/>
        <v>0</v>
      </c>
    </row>
    <row r="285" spans="1:21" x14ac:dyDescent="0.2">
      <c r="A285" s="116" t="s">
        <v>201</v>
      </c>
      <c r="B285" s="117" t="s">
        <v>424</v>
      </c>
      <c r="C285" s="117" t="s">
        <v>178</v>
      </c>
      <c r="D285" s="117" t="s">
        <v>105</v>
      </c>
      <c r="E285" s="117" t="s">
        <v>45</v>
      </c>
      <c r="F285" s="117" t="s">
        <v>33</v>
      </c>
      <c r="G285" s="118" t="s">
        <v>687</v>
      </c>
      <c r="H285" s="119" t="s">
        <v>669</v>
      </c>
      <c r="I285" s="120">
        <v>0</v>
      </c>
      <c r="J285" s="120">
        <v>0</v>
      </c>
      <c r="K285" s="120">
        <v>0</v>
      </c>
      <c r="L285" s="120">
        <f t="shared" ref="L285:L287" si="173">+I285+J285-K285</f>
        <v>0</v>
      </c>
      <c r="M285" s="120">
        <v>0</v>
      </c>
      <c r="N285" s="120">
        <v>0</v>
      </c>
      <c r="O285" s="120">
        <f t="shared" ref="O285:O287" si="174">+L285+M285-N285</f>
        <v>0</v>
      </c>
      <c r="P285" s="120">
        <v>0</v>
      </c>
      <c r="Q285" s="120">
        <v>0</v>
      </c>
      <c r="R285" s="120">
        <f t="shared" ref="R285:R287" si="175">+O285+P285-Q285</f>
        <v>0</v>
      </c>
      <c r="S285" s="120">
        <v>0</v>
      </c>
      <c r="T285" s="120">
        <v>0</v>
      </c>
      <c r="U285" s="120">
        <f t="shared" ref="U285:U287" si="176">+R285+S285-T285</f>
        <v>0</v>
      </c>
    </row>
    <row r="286" spans="1:21" x14ac:dyDescent="0.2">
      <c r="A286" s="116" t="s">
        <v>201</v>
      </c>
      <c r="B286" s="117" t="s">
        <v>424</v>
      </c>
      <c r="C286" s="117" t="s">
        <v>178</v>
      </c>
      <c r="D286" s="117" t="s">
        <v>105</v>
      </c>
      <c r="E286" s="117" t="s">
        <v>54</v>
      </c>
      <c r="F286" s="117" t="s">
        <v>33</v>
      </c>
      <c r="G286" s="118" t="s">
        <v>688</v>
      </c>
      <c r="H286" s="119" t="s">
        <v>689</v>
      </c>
      <c r="I286" s="120">
        <v>0</v>
      </c>
      <c r="J286" s="120">
        <v>0</v>
      </c>
      <c r="K286" s="120">
        <v>0</v>
      </c>
      <c r="L286" s="120">
        <f t="shared" si="173"/>
        <v>0</v>
      </c>
      <c r="M286" s="120">
        <v>0</v>
      </c>
      <c r="N286" s="120">
        <v>0</v>
      </c>
      <c r="O286" s="120">
        <f t="shared" si="174"/>
        <v>0</v>
      </c>
      <c r="P286" s="120">
        <v>0</v>
      </c>
      <c r="Q286" s="120">
        <v>0</v>
      </c>
      <c r="R286" s="120">
        <f t="shared" si="175"/>
        <v>0</v>
      </c>
      <c r="S286" s="120">
        <v>0</v>
      </c>
      <c r="T286" s="120">
        <v>0</v>
      </c>
      <c r="U286" s="120">
        <f t="shared" si="176"/>
        <v>0</v>
      </c>
    </row>
    <row r="287" spans="1:21" x14ac:dyDescent="0.2">
      <c r="A287" s="116" t="s">
        <v>201</v>
      </c>
      <c r="B287" s="117" t="s">
        <v>424</v>
      </c>
      <c r="C287" s="117" t="s">
        <v>178</v>
      </c>
      <c r="D287" s="117" t="s">
        <v>105</v>
      </c>
      <c r="E287" s="117" t="s">
        <v>63</v>
      </c>
      <c r="F287" s="117" t="s">
        <v>33</v>
      </c>
      <c r="G287" s="118" t="s">
        <v>690</v>
      </c>
      <c r="H287" s="119" t="s">
        <v>691</v>
      </c>
      <c r="I287" s="120">
        <v>0</v>
      </c>
      <c r="J287" s="120">
        <v>0</v>
      </c>
      <c r="K287" s="120">
        <v>0</v>
      </c>
      <c r="L287" s="120">
        <f t="shared" si="173"/>
        <v>0</v>
      </c>
      <c r="M287" s="120">
        <v>0</v>
      </c>
      <c r="N287" s="120">
        <v>0</v>
      </c>
      <c r="O287" s="120">
        <f t="shared" si="174"/>
        <v>0</v>
      </c>
      <c r="P287" s="120">
        <v>0</v>
      </c>
      <c r="Q287" s="120">
        <v>0</v>
      </c>
      <c r="R287" s="120">
        <f t="shared" si="175"/>
        <v>0</v>
      </c>
      <c r="S287" s="120">
        <v>0</v>
      </c>
      <c r="T287" s="120">
        <v>0</v>
      </c>
      <c r="U287" s="120">
        <f t="shared" si="176"/>
        <v>0</v>
      </c>
    </row>
    <row r="288" spans="1:21" s="79" customFormat="1" x14ac:dyDescent="0.2">
      <c r="A288" s="101" t="s">
        <v>201</v>
      </c>
      <c r="B288" s="102" t="s">
        <v>692</v>
      </c>
      <c r="C288" s="102" t="s">
        <v>32</v>
      </c>
      <c r="D288" s="102" t="s">
        <v>33</v>
      </c>
      <c r="E288" s="102" t="s">
        <v>33</v>
      </c>
      <c r="F288" s="102" t="s">
        <v>33</v>
      </c>
      <c r="G288" s="103" t="s">
        <v>693</v>
      </c>
      <c r="H288" s="104" t="s">
        <v>694</v>
      </c>
      <c r="I288" s="105">
        <f t="shared" ref="I288:U288" si="177">+I289+I293</f>
        <v>13500</v>
      </c>
      <c r="J288" s="105">
        <f t="shared" si="177"/>
        <v>66500</v>
      </c>
      <c r="K288" s="105">
        <f t="shared" si="177"/>
        <v>0</v>
      </c>
      <c r="L288" s="105">
        <f t="shared" si="177"/>
        <v>80000</v>
      </c>
      <c r="M288" s="105">
        <f t="shared" si="177"/>
        <v>66824</v>
      </c>
      <c r="N288" s="105">
        <f t="shared" si="177"/>
        <v>0</v>
      </c>
      <c r="O288" s="105">
        <f t="shared" si="177"/>
        <v>146824</v>
      </c>
      <c r="P288" s="105">
        <f t="shared" si="177"/>
        <v>0</v>
      </c>
      <c r="Q288" s="105">
        <f t="shared" si="177"/>
        <v>0</v>
      </c>
      <c r="R288" s="105">
        <f t="shared" si="177"/>
        <v>146824</v>
      </c>
      <c r="S288" s="105">
        <f t="shared" si="177"/>
        <v>0</v>
      </c>
      <c r="T288" s="105">
        <f t="shared" si="177"/>
        <v>0</v>
      </c>
      <c r="U288" s="105">
        <f t="shared" si="177"/>
        <v>146824</v>
      </c>
    </row>
    <row r="289" spans="1:21" s="79" customFormat="1" x14ac:dyDescent="0.2">
      <c r="A289" s="106" t="s">
        <v>201</v>
      </c>
      <c r="B289" s="107" t="s">
        <v>692</v>
      </c>
      <c r="C289" s="107" t="s">
        <v>42</v>
      </c>
      <c r="D289" s="107" t="s">
        <v>33</v>
      </c>
      <c r="E289" s="107" t="s">
        <v>33</v>
      </c>
      <c r="F289" s="107" t="s">
        <v>33</v>
      </c>
      <c r="G289" s="108" t="s">
        <v>695</v>
      </c>
      <c r="H289" s="109" t="s">
        <v>696</v>
      </c>
      <c r="I289" s="110">
        <f t="shared" ref="I289:U289" si="178">+I290</f>
        <v>13500</v>
      </c>
      <c r="J289" s="110">
        <f t="shared" si="178"/>
        <v>66500</v>
      </c>
      <c r="K289" s="110">
        <f t="shared" si="178"/>
        <v>0</v>
      </c>
      <c r="L289" s="110">
        <f t="shared" si="178"/>
        <v>80000</v>
      </c>
      <c r="M289" s="110">
        <f t="shared" si="178"/>
        <v>66824</v>
      </c>
      <c r="N289" s="110">
        <f t="shared" si="178"/>
        <v>0</v>
      </c>
      <c r="O289" s="110">
        <f t="shared" si="178"/>
        <v>146824</v>
      </c>
      <c r="P289" s="110">
        <f t="shared" si="178"/>
        <v>0</v>
      </c>
      <c r="Q289" s="110">
        <f t="shared" si="178"/>
        <v>0</v>
      </c>
      <c r="R289" s="110">
        <f t="shared" si="178"/>
        <v>146824</v>
      </c>
      <c r="S289" s="110">
        <f t="shared" si="178"/>
        <v>0</v>
      </c>
      <c r="T289" s="110">
        <f t="shared" si="178"/>
        <v>0</v>
      </c>
      <c r="U289" s="110">
        <f t="shared" si="178"/>
        <v>146824</v>
      </c>
    </row>
    <row r="290" spans="1:21" x14ac:dyDescent="0.2">
      <c r="A290" s="111" t="s">
        <v>201</v>
      </c>
      <c r="B290" s="112" t="s">
        <v>692</v>
      </c>
      <c r="C290" s="112" t="s">
        <v>42</v>
      </c>
      <c r="D290" s="112" t="s">
        <v>63</v>
      </c>
      <c r="E290" s="112" t="s">
        <v>33</v>
      </c>
      <c r="F290" s="112" t="s">
        <v>33</v>
      </c>
      <c r="G290" s="113" t="s">
        <v>697</v>
      </c>
      <c r="H290" s="114" t="s">
        <v>698</v>
      </c>
      <c r="I290" s="115">
        <f t="shared" ref="I290:U290" si="179">SUM(I291:I292)</f>
        <v>13500</v>
      </c>
      <c r="J290" s="115">
        <f t="shared" si="179"/>
        <v>66500</v>
      </c>
      <c r="K290" s="115">
        <f t="shared" si="179"/>
        <v>0</v>
      </c>
      <c r="L290" s="115">
        <f t="shared" si="179"/>
        <v>80000</v>
      </c>
      <c r="M290" s="115">
        <f t="shared" si="179"/>
        <v>66824</v>
      </c>
      <c r="N290" s="115">
        <f t="shared" si="179"/>
        <v>0</v>
      </c>
      <c r="O290" s="115">
        <f t="shared" si="179"/>
        <v>146824</v>
      </c>
      <c r="P290" s="115">
        <f t="shared" si="179"/>
        <v>0</v>
      </c>
      <c r="Q290" s="115">
        <f t="shared" si="179"/>
        <v>0</v>
      </c>
      <c r="R290" s="115">
        <f t="shared" si="179"/>
        <v>146824</v>
      </c>
      <c r="S290" s="115">
        <f t="shared" si="179"/>
        <v>0</v>
      </c>
      <c r="T290" s="115">
        <f t="shared" si="179"/>
        <v>0</v>
      </c>
      <c r="U290" s="115">
        <f t="shared" si="179"/>
        <v>146824</v>
      </c>
    </row>
    <row r="291" spans="1:21" x14ac:dyDescent="0.2">
      <c r="A291" s="116" t="s">
        <v>201</v>
      </c>
      <c r="B291" s="117" t="s">
        <v>692</v>
      </c>
      <c r="C291" s="117" t="s">
        <v>42</v>
      </c>
      <c r="D291" s="117" t="s">
        <v>63</v>
      </c>
      <c r="E291" s="117" t="s">
        <v>45</v>
      </c>
      <c r="F291" s="117" t="s">
        <v>33</v>
      </c>
      <c r="G291" s="118" t="s">
        <v>699</v>
      </c>
      <c r="H291" s="119" t="s">
        <v>698</v>
      </c>
      <c r="I291" s="120">
        <v>0</v>
      </c>
      <c r="J291" s="120">
        <v>0</v>
      </c>
      <c r="K291" s="120">
        <v>0</v>
      </c>
      <c r="L291" s="120">
        <f t="shared" ref="L291:L292" si="180">+I291+J291-K291</f>
        <v>0</v>
      </c>
      <c r="M291" s="120">
        <v>0</v>
      </c>
      <c r="N291" s="120">
        <v>0</v>
      </c>
      <c r="O291" s="120">
        <f t="shared" ref="O291:O292" si="181">+L291+M291-N291</f>
        <v>0</v>
      </c>
      <c r="P291" s="120">
        <v>0</v>
      </c>
      <c r="Q291" s="120">
        <v>0</v>
      </c>
      <c r="R291" s="120">
        <f t="shared" ref="R291:R292" si="182">+O291+P291-Q291</f>
        <v>0</v>
      </c>
      <c r="S291" s="120">
        <v>0</v>
      </c>
      <c r="T291" s="120">
        <v>0</v>
      </c>
      <c r="U291" s="120">
        <f t="shared" ref="U291:U292" si="183">+R291+S291-T291</f>
        <v>0</v>
      </c>
    </row>
    <row r="292" spans="1:21" x14ac:dyDescent="0.2">
      <c r="A292" s="116" t="s">
        <v>201</v>
      </c>
      <c r="B292" s="117" t="s">
        <v>692</v>
      </c>
      <c r="C292" s="117" t="s">
        <v>42</v>
      </c>
      <c r="D292" s="117" t="s">
        <v>63</v>
      </c>
      <c r="E292" s="117" t="s">
        <v>51</v>
      </c>
      <c r="F292" s="117" t="s">
        <v>33</v>
      </c>
      <c r="G292" s="118" t="s">
        <v>700</v>
      </c>
      <c r="H292" s="119" t="s">
        <v>701</v>
      </c>
      <c r="I292" s="120">
        <v>13500</v>
      </c>
      <c r="J292" s="120">
        <v>66500</v>
      </c>
      <c r="K292" s="120">
        <v>0</v>
      </c>
      <c r="L292" s="122">
        <f t="shared" si="180"/>
        <v>80000</v>
      </c>
      <c r="M292" s="120">
        <v>66824</v>
      </c>
      <c r="N292" s="120">
        <v>0</v>
      </c>
      <c r="O292" s="120">
        <f t="shared" si="181"/>
        <v>146824</v>
      </c>
      <c r="P292" s="120">
        <v>0</v>
      </c>
      <c r="Q292" s="120">
        <v>0</v>
      </c>
      <c r="R292" s="120">
        <f t="shared" si="182"/>
        <v>146824</v>
      </c>
      <c r="S292" s="120">
        <v>0</v>
      </c>
      <c r="T292" s="120">
        <v>0</v>
      </c>
      <c r="U292" s="120">
        <f t="shared" si="183"/>
        <v>146824</v>
      </c>
    </row>
    <row r="293" spans="1:21" x14ac:dyDescent="0.2">
      <c r="A293" s="106" t="s">
        <v>201</v>
      </c>
      <c r="B293" s="107" t="s">
        <v>692</v>
      </c>
      <c r="C293" s="107" t="s">
        <v>36</v>
      </c>
      <c r="D293" s="107" t="s">
        <v>33</v>
      </c>
      <c r="E293" s="107" t="s">
        <v>33</v>
      </c>
      <c r="F293" s="107" t="s">
        <v>33</v>
      </c>
      <c r="G293" s="108" t="s">
        <v>702</v>
      </c>
      <c r="H293" s="109" t="s">
        <v>703</v>
      </c>
      <c r="I293" s="123">
        <f t="shared" ref="I293:U293" si="184">+I294+I296</f>
        <v>0</v>
      </c>
      <c r="J293" s="123">
        <f t="shared" si="184"/>
        <v>0</v>
      </c>
      <c r="K293" s="123">
        <f t="shared" si="184"/>
        <v>0</v>
      </c>
      <c r="L293" s="123">
        <f t="shared" si="184"/>
        <v>0</v>
      </c>
      <c r="M293" s="123">
        <f t="shared" si="184"/>
        <v>0</v>
      </c>
      <c r="N293" s="123">
        <f t="shared" si="184"/>
        <v>0</v>
      </c>
      <c r="O293" s="123">
        <f t="shared" si="184"/>
        <v>0</v>
      </c>
      <c r="P293" s="123">
        <f t="shared" si="184"/>
        <v>0</v>
      </c>
      <c r="Q293" s="123">
        <f t="shared" si="184"/>
        <v>0</v>
      </c>
      <c r="R293" s="123">
        <f t="shared" si="184"/>
        <v>0</v>
      </c>
      <c r="S293" s="123">
        <f t="shared" si="184"/>
        <v>0</v>
      </c>
      <c r="T293" s="123">
        <f t="shared" si="184"/>
        <v>0</v>
      </c>
      <c r="U293" s="123">
        <f t="shared" si="184"/>
        <v>0</v>
      </c>
    </row>
    <row r="294" spans="1:21" x14ac:dyDescent="0.2">
      <c r="A294" s="111" t="s">
        <v>201</v>
      </c>
      <c r="B294" s="112" t="s">
        <v>692</v>
      </c>
      <c r="C294" s="112" t="s">
        <v>36</v>
      </c>
      <c r="D294" s="112" t="s">
        <v>45</v>
      </c>
      <c r="E294" s="112" t="s">
        <v>33</v>
      </c>
      <c r="F294" s="112" t="s">
        <v>33</v>
      </c>
      <c r="G294" s="113" t="s">
        <v>704</v>
      </c>
      <c r="H294" s="114" t="s">
        <v>705</v>
      </c>
      <c r="I294" s="115">
        <f t="shared" ref="I294:U294" si="185">+I295</f>
        <v>0</v>
      </c>
      <c r="J294" s="115">
        <f t="shared" si="185"/>
        <v>0</v>
      </c>
      <c r="K294" s="115">
        <f t="shared" si="185"/>
        <v>0</v>
      </c>
      <c r="L294" s="115">
        <f t="shared" si="185"/>
        <v>0</v>
      </c>
      <c r="M294" s="115">
        <f t="shared" si="185"/>
        <v>0</v>
      </c>
      <c r="N294" s="115">
        <f t="shared" si="185"/>
        <v>0</v>
      </c>
      <c r="O294" s="115">
        <f t="shared" si="185"/>
        <v>0</v>
      </c>
      <c r="P294" s="115">
        <f t="shared" si="185"/>
        <v>0</v>
      </c>
      <c r="Q294" s="115">
        <f t="shared" si="185"/>
        <v>0</v>
      </c>
      <c r="R294" s="115">
        <f t="shared" si="185"/>
        <v>0</v>
      </c>
      <c r="S294" s="115">
        <f t="shared" si="185"/>
        <v>0</v>
      </c>
      <c r="T294" s="115">
        <f t="shared" si="185"/>
        <v>0</v>
      </c>
      <c r="U294" s="115">
        <f t="shared" si="185"/>
        <v>0</v>
      </c>
    </row>
    <row r="295" spans="1:21" x14ac:dyDescent="0.2">
      <c r="A295" s="116" t="s">
        <v>201</v>
      </c>
      <c r="B295" s="117" t="s">
        <v>692</v>
      </c>
      <c r="C295" s="117" t="s">
        <v>36</v>
      </c>
      <c r="D295" s="117" t="s">
        <v>45</v>
      </c>
      <c r="E295" s="117" t="s">
        <v>45</v>
      </c>
      <c r="F295" s="117" t="s">
        <v>33</v>
      </c>
      <c r="G295" s="118" t="s">
        <v>706</v>
      </c>
      <c r="H295" s="119" t="s">
        <v>705</v>
      </c>
      <c r="I295" s="120">
        <v>0</v>
      </c>
      <c r="J295" s="120">
        <v>0</v>
      </c>
      <c r="K295" s="120">
        <v>0</v>
      </c>
      <c r="L295" s="120">
        <f>+I295+J295-K295</f>
        <v>0</v>
      </c>
      <c r="M295" s="120">
        <v>0</v>
      </c>
      <c r="N295" s="120">
        <v>0</v>
      </c>
      <c r="O295" s="120">
        <f>+L295+M295-N295</f>
        <v>0</v>
      </c>
      <c r="P295" s="120">
        <v>0</v>
      </c>
      <c r="Q295" s="120">
        <v>0</v>
      </c>
      <c r="R295" s="120">
        <f>+O295+P295-Q295</f>
        <v>0</v>
      </c>
      <c r="S295" s="120">
        <v>0</v>
      </c>
      <c r="T295" s="120">
        <v>0</v>
      </c>
      <c r="U295" s="120">
        <f>+R295+S295-T295</f>
        <v>0</v>
      </c>
    </row>
    <row r="296" spans="1:21" x14ac:dyDescent="0.2">
      <c r="A296" s="111" t="s">
        <v>201</v>
      </c>
      <c r="B296" s="112" t="s">
        <v>692</v>
      </c>
      <c r="C296" s="112" t="s">
        <v>36</v>
      </c>
      <c r="D296" s="112" t="s">
        <v>63</v>
      </c>
      <c r="E296" s="112" t="s">
        <v>33</v>
      </c>
      <c r="F296" s="112" t="s">
        <v>33</v>
      </c>
      <c r="G296" s="113" t="s">
        <v>707</v>
      </c>
      <c r="H296" s="114" t="s">
        <v>701</v>
      </c>
      <c r="I296" s="115">
        <f t="shared" ref="I296:U296" si="186">+I297</f>
        <v>0</v>
      </c>
      <c r="J296" s="115">
        <f t="shared" si="186"/>
        <v>0</v>
      </c>
      <c r="K296" s="115">
        <f t="shared" si="186"/>
        <v>0</v>
      </c>
      <c r="L296" s="115">
        <f t="shared" si="186"/>
        <v>0</v>
      </c>
      <c r="M296" s="115">
        <f t="shared" si="186"/>
        <v>0</v>
      </c>
      <c r="N296" s="115">
        <f t="shared" si="186"/>
        <v>0</v>
      </c>
      <c r="O296" s="115">
        <f t="shared" si="186"/>
        <v>0</v>
      </c>
      <c r="P296" s="115">
        <f t="shared" si="186"/>
        <v>0</v>
      </c>
      <c r="Q296" s="115">
        <f t="shared" si="186"/>
        <v>0</v>
      </c>
      <c r="R296" s="115">
        <f t="shared" si="186"/>
        <v>0</v>
      </c>
      <c r="S296" s="115">
        <f t="shared" si="186"/>
        <v>0</v>
      </c>
      <c r="T296" s="115">
        <f t="shared" si="186"/>
        <v>0</v>
      </c>
      <c r="U296" s="115">
        <f t="shared" si="186"/>
        <v>0</v>
      </c>
    </row>
    <row r="297" spans="1:21" x14ac:dyDescent="0.2">
      <c r="A297" s="116" t="s">
        <v>201</v>
      </c>
      <c r="B297" s="117" t="s">
        <v>692</v>
      </c>
      <c r="C297" s="117" t="s">
        <v>36</v>
      </c>
      <c r="D297" s="117" t="s">
        <v>63</v>
      </c>
      <c r="E297" s="117" t="s">
        <v>45</v>
      </c>
      <c r="F297" s="117" t="s">
        <v>33</v>
      </c>
      <c r="G297" s="118" t="s">
        <v>708</v>
      </c>
      <c r="H297" s="119" t="s">
        <v>701</v>
      </c>
      <c r="I297" s="120">
        <v>0</v>
      </c>
      <c r="J297" s="120">
        <v>0</v>
      </c>
      <c r="K297" s="120">
        <v>0</v>
      </c>
      <c r="L297" s="120">
        <f>+I297+J297-K297</f>
        <v>0</v>
      </c>
      <c r="M297" s="120">
        <v>0</v>
      </c>
      <c r="N297" s="120">
        <v>0</v>
      </c>
      <c r="O297" s="120">
        <f>+L297+M297-N297</f>
        <v>0</v>
      </c>
      <c r="P297" s="120">
        <v>0</v>
      </c>
      <c r="Q297" s="120">
        <v>0</v>
      </c>
      <c r="R297" s="120">
        <f>+O297+P297-Q297</f>
        <v>0</v>
      </c>
      <c r="S297" s="120">
        <v>0</v>
      </c>
      <c r="T297" s="120">
        <v>0</v>
      </c>
      <c r="U297" s="120">
        <f>+R297+S297-T297</f>
        <v>0</v>
      </c>
    </row>
    <row r="298" spans="1:21" s="79" customFormat="1" x14ac:dyDescent="0.2">
      <c r="A298" s="101" t="s">
        <v>201</v>
      </c>
      <c r="B298" s="102" t="s">
        <v>709</v>
      </c>
      <c r="C298" s="102" t="s">
        <v>32</v>
      </c>
      <c r="D298" s="102" t="s">
        <v>33</v>
      </c>
      <c r="E298" s="102" t="s">
        <v>33</v>
      </c>
      <c r="F298" s="102" t="s">
        <v>33</v>
      </c>
      <c r="G298" s="103" t="s">
        <v>710</v>
      </c>
      <c r="H298" s="104" t="s">
        <v>711</v>
      </c>
      <c r="I298" s="105">
        <f t="shared" ref="I298:U298" si="187">+I299+I312+I337</f>
        <v>0</v>
      </c>
      <c r="J298" s="105">
        <f t="shared" si="187"/>
        <v>0</v>
      </c>
      <c r="K298" s="105">
        <f t="shared" si="187"/>
        <v>0</v>
      </c>
      <c r="L298" s="105">
        <f t="shared" si="187"/>
        <v>0</v>
      </c>
      <c r="M298" s="105">
        <f t="shared" si="187"/>
        <v>0</v>
      </c>
      <c r="N298" s="105">
        <f t="shared" si="187"/>
        <v>0</v>
      </c>
      <c r="O298" s="105">
        <f t="shared" si="187"/>
        <v>0</v>
      </c>
      <c r="P298" s="105">
        <f t="shared" si="187"/>
        <v>0</v>
      </c>
      <c r="Q298" s="105">
        <f t="shared" si="187"/>
        <v>0</v>
      </c>
      <c r="R298" s="105">
        <f t="shared" si="187"/>
        <v>0</v>
      </c>
      <c r="S298" s="105">
        <f t="shared" si="187"/>
        <v>0</v>
      </c>
      <c r="T298" s="105">
        <f t="shared" si="187"/>
        <v>0</v>
      </c>
      <c r="U298" s="105">
        <f t="shared" si="187"/>
        <v>0</v>
      </c>
    </row>
    <row r="299" spans="1:21" s="79" customFormat="1" x14ac:dyDescent="0.2">
      <c r="A299" s="106" t="s">
        <v>201</v>
      </c>
      <c r="B299" s="107" t="s">
        <v>709</v>
      </c>
      <c r="C299" s="107" t="s">
        <v>42</v>
      </c>
      <c r="D299" s="107" t="s">
        <v>33</v>
      </c>
      <c r="E299" s="107" t="s">
        <v>33</v>
      </c>
      <c r="F299" s="107" t="s">
        <v>33</v>
      </c>
      <c r="G299" s="108" t="s">
        <v>712</v>
      </c>
      <c r="H299" s="109" t="s">
        <v>713</v>
      </c>
      <c r="I299" s="110">
        <f t="shared" ref="I299:U299" si="188">+I300+I302+I303+I304+I305+I307+I308+I309+I310</f>
        <v>0</v>
      </c>
      <c r="J299" s="110">
        <f t="shared" si="188"/>
        <v>0</v>
      </c>
      <c r="K299" s="110">
        <f t="shared" si="188"/>
        <v>0</v>
      </c>
      <c r="L299" s="110">
        <f t="shared" si="188"/>
        <v>0</v>
      </c>
      <c r="M299" s="110">
        <f t="shared" si="188"/>
        <v>0</v>
      </c>
      <c r="N299" s="110">
        <f t="shared" si="188"/>
        <v>0</v>
      </c>
      <c r="O299" s="110">
        <f t="shared" si="188"/>
        <v>0</v>
      </c>
      <c r="P299" s="110">
        <f t="shared" si="188"/>
        <v>0</v>
      </c>
      <c r="Q299" s="110">
        <f t="shared" si="188"/>
        <v>0</v>
      </c>
      <c r="R299" s="110">
        <f t="shared" si="188"/>
        <v>0</v>
      </c>
      <c r="S299" s="110">
        <f t="shared" si="188"/>
        <v>0</v>
      </c>
      <c r="T299" s="110">
        <f t="shared" si="188"/>
        <v>0</v>
      </c>
      <c r="U299" s="110">
        <f t="shared" si="188"/>
        <v>0</v>
      </c>
    </row>
    <row r="300" spans="1:21" x14ac:dyDescent="0.2">
      <c r="A300" s="111" t="s">
        <v>201</v>
      </c>
      <c r="B300" s="112" t="s">
        <v>709</v>
      </c>
      <c r="C300" s="112" t="s">
        <v>42</v>
      </c>
      <c r="D300" s="112" t="s">
        <v>45</v>
      </c>
      <c r="E300" s="112" t="s">
        <v>33</v>
      </c>
      <c r="F300" s="112" t="s">
        <v>33</v>
      </c>
      <c r="G300" s="113" t="s">
        <v>714</v>
      </c>
      <c r="H300" s="114" t="s">
        <v>715</v>
      </c>
      <c r="I300" s="115">
        <f t="shared" ref="I300:U300" si="189">+I301</f>
        <v>0</v>
      </c>
      <c r="J300" s="115">
        <f t="shared" si="189"/>
        <v>0</v>
      </c>
      <c r="K300" s="115">
        <f t="shared" si="189"/>
        <v>0</v>
      </c>
      <c r="L300" s="115">
        <f t="shared" si="189"/>
        <v>0</v>
      </c>
      <c r="M300" s="115">
        <f t="shared" si="189"/>
        <v>0</v>
      </c>
      <c r="N300" s="115">
        <f t="shared" si="189"/>
        <v>0</v>
      </c>
      <c r="O300" s="115">
        <f t="shared" si="189"/>
        <v>0</v>
      </c>
      <c r="P300" s="115">
        <f t="shared" si="189"/>
        <v>0</v>
      </c>
      <c r="Q300" s="115">
        <f t="shared" si="189"/>
        <v>0</v>
      </c>
      <c r="R300" s="115">
        <f t="shared" si="189"/>
        <v>0</v>
      </c>
      <c r="S300" s="115">
        <f t="shared" si="189"/>
        <v>0</v>
      </c>
      <c r="T300" s="115">
        <f t="shared" si="189"/>
        <v>0</v>
      </c>
      <c r="U300" s="115">
        <f t="shared" si="189"/>
        <v>0</v>
      </c>
    </row>
    <row r="301" spans="1:21" x14ac:dyDescent="0.2">
      <c r="A301" s="116" t="s">
        <v>201</v>
      </c>
      <c r="B301" s="117" t="s">
        <v>709</v>
      </c>
      <c r="C301" s="117" t="s">
        <v>42</v>
      </c>
      <c r="D301" s="117" t="s">
        <v>45</v>
      </c>
      <c r="E301" s="117" t="s">
        <v>45</v>
      </c>
      <c r="F301" s="117" t="s">
        <v>33</v>
      </c>
      <c r="G301" s="118" t="s">
        <v>716</v>
      </c>
      <c r="H301" s="119" t="s">
        <v>715</v>
      </c>
      <c r="I301" s="120">
        <v>0</v>
      </c>
      <c r="J301" s="120">
        <v>0</v>
      </c>
      <c r="K301" s="120">
        <v>0</v>
      </c>
      <c r="L301" s="120">
        <f>+I301+J301-K301</f>
        <v>0</v>
      </c>
      <c r="M301" s="120">
        <v>0</v>
      </c>
      <c r="N301" s="120">
        <v>0</v>
      </c>
      <c r="O301" s="120">
        <f>+L301+M301-N301</f>
        <v>0</v>
      </c>
      <c r="P301" s="120">
        <v>0</v>
      </c>
      <c r="Q301" s="120">
        <v>0</v>
      </c>
      <c r="R301" s="120">
        <f>+O301+P301-Q301</f>
        <v>0</v>
      </c>
      <c r="S301" s="120">
        <v>0</v>
      </c>
      <c r="T301" s="120">
        <v>0</v>
      </c>
      <c r="U301" s="120">
        <f>+R301+S301-T301</f>
        <v>0</v>
      </c>
    </row>
    <row r="302" spans="1:21" x14ac:dyDescent="0.2">
      <c r="A302" s="111" t="s">
        <v>201</v>
      </c>
      <c r="B302" s="112" t="s">
        <v>709</v>
      </c>
      <c r="C302" s="112" t="s">
        <v>42</v>
      </c>
      <c r="D302" s="112" t="s">
        <v>51</v>
      </c>
      <c r="E302" s="112" t="s">
        <v>33</v>
      </c>
      <c r="F302" s="112" t="s">
        <v>33</v>
      </c>
      <c r="G302" s="113" t="s">
        <v>717</v>
      </c>
      <c r="H302" s="114" t="s">
        <v>718</v>
      </c>
      <c r="I302" s="115">
        <v>0</v>
      </c>
      <c r="J302" s="115">
        <v>0</v>
      </c>
      <c r="K302" s="115">
        <v>0</v>
      </c>
      <c r="L302" s="115">
        <v>0</v>
      </c>
      <c r="M302" s="115">
        <v>0</v>
      </c>
      <c r="N302" s="115">
        <v>0</v>
      </c>
      <c r="O302" s="115">
        <v>0</v>
      </c>
      <c r="P302" s="115">
        <v>0</v>
      </c>
      <c r="Q302" s="115">
        <v>0</v>
      </c>
      <c r="R302" s="115">
        <v>0</v>
      </c>
      <c r="S302" s="115">
        <v>0</v>
      </c>
      <c r="T302" s="115">
        <v>0</v>
      </c>
      <c r="U302" s="115">
        <v>0</v>
      </c>
    </row>
    <row r="303" spans="1:21" x14ac:dyDescent="0.2">
      <c r="A303" s="111" t="s">
        <v>201</v>
      </c>
      <c r="B303" s="112" t="s">
        <v>709</v>
      </c>
      <c r="C303" s="112" t="s">
        <v>42</v>
      </c>
      <c r="D303" s="112" t="s">
        <v>54</v>
      </c>
      <c r="E303" s="112" t="s">
        <v>33</v>
      </c>
      <c r="F303" s="112" t="s">
        <v>33</v>
      </c>
      <c r="G303" s="113" t="s">
        <v>719</v>
      </c>
      <c r="H303" s="114" t="s">
        <v>720</v>
      </c>
      <c r="I303" s="115">
        <v>0</v>
      </c>
      <c r="J303" s="115">
        <v>0</v>
      </c>
      <c r="K303" s="115">
        <v>0</v>
      </c>
      <c r="L303" s="115">
        <v>0</v>
      </c>
      <c r="M303" s="115">
        <v>0</v>
      </c>
      <c r="N303" s="115">
        <v>0</v>
      </c>
      <c r="O303" s="115">
        <v>0</v>
      </c>
      <c r="P303" s="115">
        <v>0</v>
      </c>
      <c r="Q303" s="115">
        <v>0</v>
      </c>
      <c r="R303" s="115">
        <v>0</v>
      </c>
      <c r="S303" s="115">
        <v>0</v>
      </c>
      <c r="T303" s="115">
        <v>0</v>
      </c>
      <c r="U303" s="115">
        <v>0</v>
      </c>
    </row>
    <row r="304" spans="1:21" x14ac:dyDescent="0.2">
      <c r="A304" s="111" t="s">
        <v>201</v>
      </c>
      <c r="B304" s="112" t="s">
        <v>709</v>
      </c>
      <c r="C304" s="112" t="s">
        <v>42</v>
      </c>
      <c r="D304" s="112" t="s">
        <v>63</v>
      </c>
      <c r="E304" s="112" t="s">
        <v>33</v>
      </c>
      <c r="F304" s="112" t="s">
        <v>33</v>
      </c>
      <c r="G304" s="113" t="s">
        <v>721</v>
      </c>
      <c r="H304" s="114" t="s">
        <v>722</v>
      </c>
      <c r="I304" s="115">
        <v>0</v>
      </c>
      <c r="J304" s="115">
        <v>0</v>
      </c>
      <c r="K304" s="115">
        <v>0</v>
      </c>
      <c r="L304" s="115">
        <v>0</v>
      </c>
      <c r="M304" s="115">
        <v>0</v>
      </c>
      <c r="N304" s="115">
        <v>0</v>
      </c>
      <c r="O304" s="115">
        <v>0</v>
      </c>
      <c r="P304" s="115">
        <v>0</v>
      </c>
      <c r="Q304" s="115">
        <v>0</v>
      </c>
      <c r="R304" s="115">
        <v>0</v>
      </c>
      <c r="S304" s="115">
        <v>0</v>
      </c>
      <c r="T304" s="115">
        <v>0</v>
      </c>
      <c r="U304" s="115">
        <v>0</v>
      </c>
    </row>
    <row r="305" spans="1:21" x14ac:dyDescent="0.2">
      <c r="A305" s="111" t="s">
        <v>201</v>
      </c>
      <c r="B305" s="112" t="s">
        <v>709</v>
      </c>
      <c r="C305" s="112" t="s">
        <v>42</v>
      </c>
      <c r="D305" s="112" t="s">
        <v>68</v>
      </c>
      <c r="E305" s="112" t="s">
        <v>33</v>
      </c>
      <c r="F305" s="112" t="s">
        <v>33</v>
      </c>
      <c r="G305" s="113" t="s">
        <v>723</v>
      </c>
      <c r="H305" s="114" t="s">
        <v>724</v>
      </c>
      <c r="I305" s="115">
        <f t="shared" ref="I305:U305" si="190">+I306</f>
        <v>0</v>
      </c>
      <c r="J305" s="115">
        <f t="shared" si="190"/>
        <v>0</v>
      </c>
      <c r="K305" s="115">
        <f t="shared" si="190"/>
        <v>0</v>
      </c>
      <c r="L305" s="115">
        <f t="shared" si="190"/>
        <v>0</v>
      </c>
      <c r="M305" s="115">
        <f t="shared" si="190"/>
        <v>0</v>
      </c>
      <c r="N305" s="115">
        <f t="shared" si="190"/>
        <v>0</v>
      </c>
      <c r="O305" s="115">
        <f t="shared" si="190"/>
        <v>0</v>
      </c>
      <c r="P305" s="115">
        <f t="shared" si="190"/>
        <v>0</v>
      </c>
      <c r="Q305" s="115">
        <f t="shared" si="190"/>
        <v>0</v>
      </c>
      <c r="R305" s="115">
        <f t="shared" si="190"/>
        <v>0</v>
      </c>
      <c r="S305" s="115">
        <f t="shared" si="190"/>
        <v>0</v>
      </c>
      <c r="T305" s="115">
        <f t="shared" si="190"/>
        <v>0</v>
      </c>
      <c r="U305" s="115">
        <f t="shared" si="190"/>
        <v>0</v>
      </c>
    </row>
    <row r="306" spans="1:21" x14ac:dyDescent="0.2">
      <c r="A306" s="116" t="s">
        <v>201</v>
      </c>
      <c r="B306" s="117" t="s">
        <v>709</v>
      </c>
      <c r="C306" s="117" t="s">
        <v>42</v>
      </c>
      <c r="D306" s="117" t="s">
        <v>68</v>
      </c>
      <c r="E306" s="117" t="s">
        <v>45</v>
      </c>
      <c r="F306" s="117" t="s">
        <v>33</v>
      </c>
      <c r="G306" s="118" t="s">
        <v>725</v>
      </c>
      <c r="H306" s="119" t="s">
        <v>724</v>
      </c>
      <c r="I306" s="120">
        <v>0</v>
      </c>
      <c r="J306" s="120">
        <v>0</v>
      </c>
      <c r="K306" s="120">
        <v>0</v>
      </c>
      <c r="L306" s="120">
        <f>+I306+J306-K306</f>
        <v>0</v>
      </c>
      <c r="M306" s="120">
        <v>0</v>
      </c>
      <c r="N306" s="120">
        <v>0</v>
      </c>
      <c r="O306" s="120">
        <f>+L306+M306-N306</f>
        <v>0</v>
      </c>
      <c r="P306" s="120">
        <v>0</v>
      </c>
      <c r="Q306" s="120">
        <v>0</v>
      </c>
      <c r="R306" s="120">
        <f>+O306+P306-Q306</f>
        <v>0</v>
      </c>
      <c r="S306" s="120">
        <v>0</v>
      </c>
      <c r="T306" s="120">
        <v>0</v>
      </c>
      <c r="U306" s="120">
        <f>+R306+S306-T306</f>
        <v>0</v>
      </c>
    </row>
    <row r="307" spans="1:21" x14ac:dyDescent="0.2">
      <c r="A307" s="111" t="s">
        <v>201</v>
      </c>
      <c r="B307" s="112" t="s">
        <v>709</v>
      </c>
      <c r="C307" s="112" t="s">
        <v>42</v>
      </c>
      <c r="D307" s="112" t="s">
        <v>73</v>
      </c>
      <c r="E307" s="112" t="s">
        <v>33</v>
      </c>
      <c r="F307" s="112" t="s">
        <v>33</v>
      </c>
      <c r="G307" s="113" t="s">
        <v>726</v>
      </c>
      <c r="H307" s="114" t="s">
        <v>727</v>
      </c>
      <c r="I307" s="115">
        <v>0</v>
      </c>
      <c r="J307" s="115">
        <v>0</v>
      </c>
      <c r="K307" s="115">
        <v>0</v>
      </c>
      <c r="L307" s="115">
        <v>0</v>
      </c>
      <c r="M307" s="115">
        <v>0</v>
      </c>
      <c r="N307" s="115">
        <v>0</v>
      </c>
      <c r="O307" s="115">
        <v>0</v>
      </c>
      <c r="P307" s="115">
        <v>0</v>
      </c>
      <c r="Q307" s="115">
        <v>0</v>
      </c>
      <c r="R307" s="115">
        <v>0</v>
      </c>
      <c r="S307" s="115">
        <v>0</v>
      </c>
      <c r="T307" s="115">
        <v>0</v>
      </c>
      <c r="U307" s="115">
        <v>0</v>
      </c>
    </row>
    <row r="308" spans="1:21" x14ac:dyDescent="0.2">
      <c r="A308" s="111" t="s">
        <v>201</v>
      </c>
      <c r="B308" s="112" t="s">
        <v>709</v>
      </c>
      <c r="C308" s="112" t="s">
        <v>42</v>
      </c>
      <c r="D308" s="112" t="s">
        <v>86</v>
      </c>
      <c r="E308" s="112" t="s">
        <v>33</v>
      </c>
      <c r="F308" s="112" t="s">
        <v>33</v>
      </c>
      <c r="G308" s="113" t="s">
        <v>728</v>
      </c>
      <c r="H308" s="114" t="s">
        <v>729</v>
      </c>
      <c r="I308" s="115">
        <v>0</v>
      </c>
      <c r="J308" s="115">
        <v>0</v>
      </c>
      <c r="K308" s="115">
        <v>0</v>
      </c>
      <c r="L308" s="115">
        <v>0</v>
      </c>
      <c r="M308" s="115">
        <v>0</v>
      </c>
      <c r="N308" s="115">
        <v>0</v>
      </c>
      <c r="O308" s="115">
        <v>0</v>
      </c>
      <c r="P308" s="115">
        <v>0</v>
      </c>
      <c r="Q308" s="115">
        <v>0</v>
      </c>
      <c r="R308" s="115">
        <v>0</v>
      </c>
      <c r="S308" s="115">
        <v>0</v>
      </c>
      <c r="T308" s="115">
        <v>0</v>
      </c>
      <c r="U308" s="115">
        <v>0</v>
      </c>
    </row>
    <row r="309" spans="1:21" x14ac:dyDescent="0.2">
      <c r="A309" s="111" t="s">
        <v>201</v>
      </c>
      <c r="B309" s="112" t="s">
        <v>709</v>
      </c>
      <c r="C309" s="112" t="s">
        <v>42</v>
      </c>
      <c r="D309" s="112" t="s">
        <v>89</v>
      </c>
      <c r="E309" s="112" t="s">
        <v>33</v>
      </c>
      <c r="F309" s="112" t="s">
        <v>33</v>
      </c>
      <c r="G309" s="113" t="s">
        <v>730</v>
      </c>
      <c r="H309" s="114" t="s">
        <v>731</v>
      </c>
      <c r="I309" s="115">
        <v>0</v>
      </c>
      <c r="J309" s="115">
        <v>0</v>
      </c>
      <c r="K309" s="115">
        <v>0</v>
      </c>
      <c r="L309" s="115">
        <v>0</v>
      </c>
      <c r="M309" s="115">
        <v>0</v>
      </c>
      <c r="N309" s="115">
        <v>0</v>
      </c>
      <c r="O309" s="115">
        <v>0</v>
      </c>
      <c r="P309" s="115">
        <v>0</v>
      </c>
      <c r="Q309" s="115">
        <v>0</v>
      </c>
      <c r="R309" s="115">
        <v>0</v>
      </c>
      <c r="S309" s="115">
        <v>0</v>
      </c>
      <c r="T309" s="115">
        <v>0</v>
      </c>
      <c r="U309" s="115">
        <v>0</v>
      </c>
    </row>
    <row r="310" spans="1:21" x14ac:dyDescent="0.2">
      <c r="A310" s="111" t="s">
        <v>201</v>
      </c>
      <c r="B310" s="112" t="s">
        <v>709</v>
      </c>
      <c r="C310" s="112" t="s">
        <v>42</v>
      </c>
      <c r="D310" s="112" t="s">
        <v>105</v>
      </c>
      <c r="E310" s="112" t="s">
        <v>33</v>
      </c>
      <c r="F310" s="112" t="s">
        <v>33</v>
      </c>
      <c r="G310" s="113" t="s">
        <v>732</v>
      </c>
      <c r="H310" s="114" t="s">
        <v>733</v>
      </c>
      <c r="I310" s="115">
        <f>+I311</f>
        <v>0</v>
      </c>
      <c r="J310" s="115">
        <f t="shared" ref="J310:U310" si="191">+J311</f>
        <v>0</v>
      </c>
      <c r="K310" s="115">
        <f t="shared" si="191"/>
        <v>0</v>
      </c>
      <c r="L310" s="115">
        <f t="shared" si="191"/>
        <v>0</v>
      </c>
      <c r="M310" s="115">
        <f t="shared" si="191"/>
        <v>0</v>
      </c>
      <c r="N310" s="115">
        <f t="shared" si="191"/>
        <v>0</v>
      </c>
      <c r="O310" s="115">
        <f t="shared" si="191"/>
        <v>0</v>
      </c>
      <c r="P310" s="115">
        <f t="shared" si="191"/>
        <v>0</v>
      </c>
      <c r="Q310" s="115">
        <f t="shared" si="191"/>
        <v>0</v>
      </c>
      <c r="R310" s="115">
        <f t="shared" si="191"/>
        <v>0</v>
      </c>
      <c r="S310" s="115">
        <f t="shared" si="191"/>
        <v>0</v>
      </c>
      <c r="T310" s="115">
        <f t="shared" si="191"/>
        <v>0</v>
      </c>
      <c r="U310" s="115">
        <f t="shared" si="191"/>
        <v>0</v>
      </c>
    </row>
    <row r="311" spans="1:21" x14ac:dyDescent="0.2">
      <c r="A311" s="111"/>
      <c r="B311" s="112"/>
      <c r="C311" s="112"/>
      <c r="D311" s="112"/>
      <c r="E311" s="112"/>
      <c r="F311" s="112"/>
      <c r="G311" s="118" t="s">
        <v>732</v>
      </c>
      <c r="H311" s="119" t="s">
        <v>733</v>
      </c>
      <c r="I311" s="120">
        <v>0</v>
      </c>
      <c r="J311" s="120">
        <v>0</v>
      </c>
      <c r="K311" s="120">
        <v>0</v>
      </c>
      <c r="L311" s="120">
        <f>+I311+J311-K311</f>
        <v>0</v>
      </c>
      <c r="M311" s="120">
        <v>0</v>
      </c>
      <c r="N311" s="120">
        <v>0</v>
      </c>
      <c r="O311" s="120">
        <f>+L311+M311-N311</f>
        <v>0</v>
      </c>
      <c r="P311" s="120">
        <v>0</v>
      </c>
      <c r="Q311" s="120">
        <v>0</v>
      </c>
      <c r="R311" s="120">
        <f>+O311+P311-Q311</f>
        <v>0</v>
      </c>
      <c r="S311" s="120">
        <v>0</v>
      </c>
      <c r="T311" s="120">
        <v>0</v>
      </c>
      <c r="U311" s="120">
        <f>+R311+S311-T311</f>
        <v>0</v>
      </c>
    </row>
    <row r="312" spans="1:21" x14ac:dyDescent="0.2">
      <c r="A312" s="106" t="s">
        <v>201</v>
      </c>
      <c r="B312" s="107" t="s">
        <v>709</v>
      </c>
      <c r="C312" s="107" t="s">
        <v>36</v>
      </c>
      <c r="D312" s="107" t="s">
        <v>33</v>
      </c>
      <c r="E312" s="107" t="s">
        <v>33</v>
      </c>
      <c r="F312" s="107" t="s">
        <v>33</v>
      </c>
      <c r="G312" s="108" t="s">
        <v>734</v>
      </c>
      <c r="H312" s="109" t="s">
        <v>735</v>
      </c>
      <c r="I312" s="123">
        <f t="shared" ref="I312:U312" si="192">+I313+I314+I316+I319+I323+I327+I331+I332+I333</f>
        <v>0</v>
      </c>
      <c r="J312" s="123">
        <f t="shared" si="192"/>
        <v>0</v>
      </c>
      <c r="K312" s="123">
        <f t="shared" si="192"/>
        <v>0</v>
      </c>
      <c r="L312" s="123">
        <f t="shared" si="192"/>
        <v>0</v>
      </c>
      <c r="M312" s="123">
        <f t="shared" si="192"/>
        <v>0</v>
      </c>
      <c r="N312" s="123">
        <f t="shared" si="192"/>
        <v>0</v>
      </c>
      <c r="O312" s="123">
        <f t="shared" si="192"/>
        <v>0</v>
      </c>
      <c r="P312" s="123">
        <f t="shared" si="192"/>
        <v>0</v>
      </c>
      <c r="Q312" s="123">
        <f t="shared" si="192"/>
        <v>0</v>
      </c>
      <c r="R312" s="123">
        <f t="shared" si="192"/>
        <v>0</v>
      </c>
      <c r="S312" s="123">
        <f t="shared" si="192"/>
        <v>0</v>
      </c>
      <c r="T312" s="123">
        <f t="shared" si="192"/>
        <v>0</v>
      </c>
      <c r="U312" s="123">
        <f t="shared" si="192"/>
        <v>0</v>
      </c>
    </row>
    <row r="313" spans="1:21" x14ac:dyDescent="0.2">
      <c r="A313" s="111" t="s">
        <v>201</v>
      </c>
      <c r="B313" s="112" t="s">
        <v>709</v>
      </c>
      <c r="C313" s="112" t="s">
        <v>36</v>
      </c>
      <c r="D313" s="112" t="s">
        <v>45</v>
      </c>
      <c r="E313" s="112" t="s">
        <v>33</v>
      </c>
      <c r="F313" s="112" t="s">
        <v>33</v>
      </c>
      <c r="G313" s="113" t="s">
        <v>736</v>
      </c>
      <c r="H313" s="114" t="s">
        <v>737</v>
      </c>
      <c r="I313" s="115">
        <v>0</v>
      </c>
      <c r="J313" s="115">
        <v>0</v>
      </c>
      <c r="K313" s="115">
        <v>0</v>
      </c>
      <c r="L313" s="115">
        <v>0</v>
      </c>
      <c r="M313" s="115">
        <v>0</v>
      </c>
      <c r="N313" s="115">
        <v>0</v>
      </c>
      <c r="O313" s="115">
        <v>0</v>
      </c>
      <c r="P313" s="115">
        <v>0</v>
      </c>
      <c r="Q313" s="115">
        <v>0</v>
      </c>
      <c r="R313" s="115">
        <v>0</v>
      </c>
      <c r="S313" s="115">
        <v>0</v>
      </c>
      <c r="T313" s="115">
        <v>0</v>
      </c>
      <c r="U313" s="115">
        <v>0</v>
      </c>
    </row>
    <row r="314" spans="1:21" x14ac:dyDescent="0.2">
      <c r="A314" s="111" t="s">
        <v>201</v>
      </c>
      <c r="B314" s="112" t="s">
        <v>709</v>
      </c>
      <c r="C314" s="112" t="s">
        <v>36</v>
      </c>
      <c r="D314" s="112" t="s">
        <v>51</v>
      </c>
      <c r="E314" s="112" t="s">
        <v>33</v>
      </c>
      <c r="F314" s="112" t="s">
        <v>33</v>
      </c>
      <c r="G314" s="113" t="s">
        <v>738</v>
      </c>
      <c r="H314" s="114" t="s">
        <v>739</v>
      </c>
      <c r="I314" s="115">
        <f t="shared" ref="I314:U314" si="193">+I315</f>
        <v>0</v>
      </c>
      <c r="J314" s="115">
        <f t="shared" si="193"/>
        <v>0</v>
      </c>
      <c r="K314" s="115">
        <f t="shared" si="193"/>
        <v>0</v>
      </c>
      <c r="L314" s="115">
        <f t="shared" si="193"/>
        <v>0</v>
      </c>
      <c r="M314" s="115">
        <f t="shared" si="193"/>
        <v>0</v>
      </c>
      <c r="N314" s="115">
        <f t="shared" si="193"/>
        <v>0</v>
      </c>
      <c r="O314" s="115">
        <f t="shared" si="193"/>
        <v>0</v>
      </c>
      <c r="P314" s="115">
        <f t="shared" si="193"/>
        <v>0</v>
      </c>
      <c r="Q314" s="115">
        <f t="shared" si="193"/>
        <v>0</v>
      </c>
      <c r="R314" s="115">
        <f t="shared" si="193"/>
        <v>0</v>
      </c>
      <c r="S314" s="115">
        <f t="shared" si="193"/>
        <v>0</v>
      </c>
      <c r="T314" s="115">
        <f t="shared" si="193"/>
        <v>0</v>
      </c>
      <c r="U314" s="115">
        <f t="shared" si="193"/>
        <v>0</v>
      </c>
    </row>
    <row r="315" spans="1:21" x14ac:dyDescent="0.2">
      <c r="A315" s="116" t="s">
        <v>201</v>
      </c>
      <c r="B315" s="117" t="s">
        <v>709</v>
      </c>
      <c r="C315" s="117" t="s">
        <v>36</v>
      </c>
      <c r="D315" s="117" t="s">
        <v>51</v>
      </c>
      <c r="E315" s="117" t="s">
        <v>45</v>
      </c>
      <c r="F315" s="117" t="s">
        <v>33</v>
      </c>
      <c r="G315" s="118" t="s">
        <v>740</v>
      </c>
      <c r="H315" s="119" t="s">
        <v>741</v>
      </c>
      <c r="I315" s="120">
        <v>0</v>
      </c>
      <c r="J315" s="120">
        <v>0</v>
      </c>
      <c r="K315" s="120">
        <v>0</v>
      </c>
      <c r="L315" s="120">
        <f>+I315+J315-K315</f>
        <v>0</v>
      </c>
      <c r="M315" s="120">
        <v>0</v>
      </c>
      <c r="N315" s="120">
        <v>0</v>
      </c>
      <c r="O315" s="120">
        <f>+L315+M315-N315</f>
        <v>0</v>
      </c>
      <c r="P315" s="120">
        <v>0</v>
      </c>
      <c r="Q315" s="120">
        <v>0</v>
      </c>
      <c r="R315" s="120">
        <f>+O315+P315-Q315</f>
        <v>0</v>
      </c>
      <c r="S315" s="120">
        <v>0</v>
      </c>
      <c r="T315" s="120">
        <v>0</v>
      </c>
      <c r="U315" s="120">
        <f>+R315+S315-T315</f>
        <v>0</v>
      </c>
    </row>
    <row r="316" spans="1:21" x14ac:dyDescent="0.2">
      <c r="A316" s="111" t="s">
        <v>201</v>
      </c>
      <c r="B316" s="112" t="s">
        <v>709</v>
      </c>
      <c r="C316" s="112" t="s">
        <v>36</v>
      </c>
      <c r="D316" s="112" t="s">
        <v>742</v>
      </c>
      <c r="E316" s="112" t="s">
        <v>33</v>
      </c>
      <c r="F316" s="112" t="s">
        <v>33</v>
      </c>
      <c r="G316" s="113" t="s">
        <v>743</v>
      </c>
      <c r="H316" s="114" t="s">
        <v>744</v>
      </c>
      <c r="I316" s="115">
        <f t="shared" ref="I316:U316" si="194">SUM(I317:I318)</f>
        <v>0</v>
      </c>
      <c r="J316" s="115">
        <f t="shared" si="194"/>
        <v>0</v>
      </c>
      <c r="K316" s="115">
        <f t="shared" si="194"/>
        <v>0</v>
      </c>
      <c r="L316" s="115">
        <f t="shared" si="194"/>
        <v>0</v>
      </c>
      <c r="M316" s="115">
        <f t="shared" si="194"/>
        <v>0</v>
      </c>
      <c r="N316" s="115">
        <f t="shared" si="194"/>
        <v>0</v>
      </c>
      <c r="O316" s="115">
        <f t="shared" si="194"/>
        <v>0</v>
      </c>
      <c r="P316" s="115">
        <f t="shared" si="194"/>
        <v>0</v>
      </c>
      <c r="Q316" s="115">
        <f t="shared" si="194"/>
        <v>0</v>
      </c>
      <c r="R316" s="115">
        <f t="shared" si="194"/>
        <v>0</v>
      </c>
      <c r="S316" s="115">
        <f t="shared" si="194"/>
        <v>0</v>
      </c>
      <c r="T316" s="115">
        <f t="shared" si="194"/>
        <v>0</v>
      </c>
      <c r="U316" s="115">
        <f t="shared" si="194"/>
        <v>0</v>
      </c>
    </row>
    <row r="317" spans="1:21" x14ac:dyDescent="0.2">
      <c r="A317" s="116" t="s">
        <v>201</v>
      </c>
      <c r="B317" s="117" t="s">
        <v>709</v>
      </c>
      <c r="C317" s="117" t="s">
        <v>36</v>
      </c>
      <c r="D317" s="117" t="s">
        <v>742</v>
      </c>
      <c r="E317" s="117" t="s">
        <v>45</v>
      </c>
      <c r="F317" s="117" t="s">
        <v>33</v>
      </c>
      <c r="G317" s="118" t="s">
        <v>745</v>
      </c>
      <c r="H317" s="119" t="s">
        <v>746</v>
      </c>
      <c r="I317" s="120">
        <v>0</v>
      </c>
      <c r="J317" s="120">
        <v>0</v>
      </c>
      <c r="K317" s="120">
        <v>0</v>
      </c>
      <c r="L317" s="120">
        <f t="shared" ref="L317:L318" si="195">+I317+J317-K317</f>
        <v>0</v>
      </c>
      <c r="M317" s="120">
        <v>0</v>
      </c>
      <c r="N317" s="120">
        <v>0</v>
      </c>
      <c r="O317" s="120">
        <f t="shared" ref="O317:O318" si="196">+L317+M317-N317</f>
        <v>0</v>
      </c>
      <c r="P317" s="120">
        <v>0</v>
      </c>
      <c r="Q317" s="120">
        <v>0</v>
      </c>
      <c r="R317" s="120">
        <f t="shared" ref="R317:R318" si="197">+O317+P317-Q317</f>
        <v>0</v>
      </c>
      <c r="S317" s="120">
        <v>0</v>
      </c>
      <c r="T317" s="120">
        <v>0</v>
      </c>
      <c r="U317" s="120">
        <f t="shared" ref="U317:U318" si="198">+R317+S317-T317</f>
        <v>0</v>
      </c>
    </row>
    <row r="318" spans="1:21" x14ac:dyDescent="0.2">
      <c r="A318" s="116" t="s">
        <v>201</v>
      </c>
      <c r="B318" s="117" t="s">
        <v>709</v>
      </c>
      <c r="C318" s="117" t="s">
        <v>36</v>
      </c>
      <c r="D318" s="117" t="s">
        <v>742</v>
      </c>
      <c r="E318" s="117" t="s">
        <v>51</v>
      </c>
      <c r="F318" s="117" t="s">
        <v>33</v>
      </c>
      <c r="G318" s="118" t="s">
        <v>747</v>
      </c>
      <c r="H318" s="119" t="s">
        <v>748</v>
      </c>
      <c r="I318" s="120">
        <v>0</v>
      </c>
      <c r="J318" s="120">
        <v>0</v>
      </c>
      <c r="K318" s="120">
        <v>0</v>
      </c>
      <c r="L318" s="120">
        <f t="shared" si="195"/>
        <v>0</v>
      </c>
      <c r="M318" s="120">
        <v>0</v>
      </c>
      <c r="N318" s="120">
        <v>0</v>
      </c>
      <c r="O318" s="120">
        <f t="shared" si="196"/>
        <v>0</v>
      </c>
      <c r="P318" s="120">
        <v>0</v>
      </c>
      <c r="Q318" s="120">
        <v>0</v>
      </c>
      <c r="R318" s="120">
        <f t="shared" si="197"/>
        <v>0</v>
      </c>
      <c r="S318" s="120">
        <v>0</v>
      </c>
      <c r="T318" s="120">
        <v>0</v>
      </c>
      <c r="U318" s="120">
        <f t="shared" si="198"/>
        <v>0</v>
      </c>
    </row>
    <row r="319" spans="1:21" x14ac:dyDescent="0.2">
      <c r="A319" s="111" t="s">
        <v>201</v>
      </c>
      <c r="B319" s="112" t="s">
        <v>709</v>
      </c>
      <c r="C319" s="112" t="s">
        <v>36</v>
      </c>
      <c r="D319" s="112" t="s">
        <v>749</v>
      </c>
      <c r="E319" s="112" t="s">
        <v>33</v>
      </c>
      <c r="F319" s="112" t="s">
        <v>33</v>
      </c>
      <c r="G319" s="113" t="s">
        <v>750</v>
      </c>
      <c r="H319" s="114" t="s">
        <v>751</v>
      </c>
      <c r="I319" s="115">
        <f t="shared" ref="I319:U319" si="199">SUM(I320:I322)</f>
        <v>0</v>
      </c>
      <c r="J319" s="115">
        <f t="shared" si="199"/>
        <v>0</v>
      </c>
      <c r="K319" s="115">
        <f t="shared" si="199"/>
        <v>0</v>
      </c>
      <c r="L319" s="115">
        <f t="shared" si="199"/>
        <v>0</v>
      </c>
      <c r="M319" s="115">
        <f t="shared" si="199"/>
        <v>0</v>
      </c>
      <c r="N319" s="115">
        <f t="shared" si="199"/>
        <v>0</v>
      </c>
      <c r="O319" s="115">
        <f t="shared" si="199"/>
        <v>0</v>
      </c>
      <c r="P319" s="115">
        <f t="shared" si="199"/>
        <v>0</v>
      </c>
      <c r="Q319" s="115">
        <f t="shared" si="199"/>
        <v>0</v>
      </c>
      <c r="R319" s="115">
        <f t="shared" si="199"/>
        <v>0</v>
      </c>
      <c r="S319" s="115">
        <f t="shared" si="199"/>
        <v>0</v>
      </c>
      <c r="T319" s="115">
        <f t="shared" si="199"/>
        <v>0</v>
      </c>
      <c r="U319" s="115">
        <f t="shared" si="199"/>
        <v>0</v>
      </c>
    </row>
    <row r="320" spans="1:21" x14ac:dyDescent="0.2">
      <c r="A320" s="116" t="s">
        <v>201</v>
      </c>
      <c r="B320" s="117" t="s">
        <v>709</v>
      </c>
      <c r="C320" s="117" t="s">
        <v>36</v>
      </c>
      <c r="D320" s="117" t="s">
        <v>749</v>
      </c>
      <c r="E320" s="117" t="s">
        <v>45</v>
      </c>
      <c r="F320" s="117" t="s">
        <v>33</v>
      </c>
      <c r="G320" s="118" t="s">
        <v>752</v>
      </c>
      <c r="H320" s="119" t="s">
        <v>753</v>
      </c>
      <c r="I320" s="120">
        <v>0</v>
      </c>
      <c r="J320" s="120">
        <v>0</v>
      </c>
      <c r="K320" s="120">
        <v>0</v>
      </c>
      <c r="L320" s="120">
        <f t="shared" ref="L320:L322" si="200">+I320+J320-K320</f>
        <v>0</v>
      </c>
      <c r="M320" s="120">
        <v>0</v>
      </c>
      <c r="N320" s="120">
        <v>0</v>
      </c>
      <c r="O320" s="120">
        <f t="shared" ref="O320:O322" si="201">+L320+M320-N320</f>
        <v>0</v>
      </c>
      <c r="P320" s="120">
        <v>0</v>
      </c>
      <c r="Q320" s="120">
        <v>0</v>
      </c>
      <c r="R320" s="120">
        <f t="shared" ref="R320:R322" si="202">+O320+P320-Q320</f>
        <v>0</v>
      </c>
      <c r="S320" s="120">
        <v>0</v>
      </c>
      <c r="T320" s="120">
        <v>0</v>
      </c>
      <c r="U320" s="120">
        <f t="shared" ref="U320:U322" si="203">+R320+S320-T320</f>
        <v>0</v>
      </c>
    </row>
    <row r="321" spans="1:21" x14ac:dyDescent="0.2">
      <c r="A321" s="116" t="s">
        <v>201</v>
      </c>
      <c r="B321" s="117" t="s">
        <v>709</v>
      </c>
      <c r="C321" s="117" t="s">
        <v>36</v>
      </c>
      <c r="D321" s="117" t="s">
        <v>749</v>
      </c>
      <c r="E321" s="117" t="s">
        <v>51</v>
      </c>
      <c r="F321" s="117" t="s">
        <v>33</v>
      </c>
      <c r="G321" s="118" t="s">
        <v>754</v>
      </c>
      <c r="H321" s="119" t="s">
        <v>755</v>
      </c>
      <c r="I321" s="120">
        <v>0</v>
      </c>
      <c r="J321" s="120">
        <v>0</v>
      </c>
      <c r="K321" s="120">
        <v>0</v>
      </c>
      <c r="L321" s="120">
        <f t="shared" si="200"/>
        <v>0</v>
      </c>
      <c r="M321" s="120">
        <v>0</v>
      </c>
      <c r="N321" s="120">
        <v>0</v>
      </c>
      <c r="O321" s="120">
        <f t="shared" si="201"/>
        <v>0</v>
      </c>
      <c r="P321" s="120">
        <v>0</v>
      </c>
      <c r="Q321" s="120">
        <v>0</v>
      </c>
      <c r="R321" s="120">
        <f t="shared" si="202"/>
        <v>0</v>
      </c>
      <c r="S321" s="120">
        <v>0</v>
      </c>
      <c r="T321" s="120">
        <v>0</v>
      </c>
      <c r="U321" s="120">
        <f t="shared" si="203"/>
        <v>0</v>
      </c>
    </row>
    <row r="322" spans="1:21" x14ac:dyDescent="0.2">
      <c r="A322" s="116" t="s">
        <v>201</v>
      </c>
      <c r="B322" s="117" t="s">
        <v>709</v>
      </c>
      <c r="C322" s="117" t="s">
        <v>36</v>
      </c>
      <c r="D322" s="117" t="s">
        <v>749</v>
      </c>
      <c r="E322" s="117" t="s">
        <v>54</v>
      </c>
      <c r="F322" s="117" t="s">
        <v>33</v>
      </c>
      <c r="G322" s="118" t="s">
        <v>756</v>
      </c>
      <c r="H322" s="119" t="s">
        <v>757</v>
      </c>
      <c r="I322" s="120">
        <v>0</v>
      </c>
      <c r="J322" s="120">
        <v>0</v>
      </c>
      <c r="K322" s="120">
        <v>0</v>
      </c>
      <c r="L322" s="120">
        <f t="shared" si="200"/>
        <v>0</v>
      </c>
      <c r="M322" s="120">
        <v>0</v>
      </c>
      <c r="N322" s="120">
        <v>0</v>
      </c>
      <c r="O322" s="120">
        <f t="shared" si="201"/>
        <v>0</v>
      </c>
      <c r="P322" s="120">
        <v>0</v>
      </c>
      <c r="Q322" s="120">
        <v>0</v>
      </c>
      <c r="R322" s="120">
        <f t="shared" si="202"/>
        <v>0</v>
      </c>
      <c r="S322" s="120">
        <v>0</v>
      </c>
      <c r="T322" s="120">
        <v>0</v>
      </c>
      <c r="U322" s="120">
        <f t="shared" si="203"/>
        <v>0</v>
      </c>
    </row>
    <row r="323" spans="1:21" x14ac:dyDescent="0.2">
      <c r="A323" s="111" t="s">
        <v>201</v>
      </c>
      <c r="B323" s="112" t="s">
        <v>709</v>
      </c>
      <c r="C323" s="112" t="s">
        <v>36</v>
      </c>
      <c r="D323" s="112" t="s">
        <v>758</v>
      </c>
      <c r="E323" s="112" t="s">
        <v>33</v>
      </c>
      <c r="F323" s="112" t="s">
        <v>33</v>
      </c>
      <c r="G323" s="113" t="s">
        <v>759</v>
      </c>
      <c r="H323" s="114" t="s">
        <v>760</v>
      </c>
      <c r="I323" s="115">
        <f t="shared" ref="I323:U323" si="204">SUM(I324:I326)</f>
        <v>0</v>
      </c>
      <c r="J323" s="115">
        <f t="shared" si="204"/>
        <v>0</v>
      </c>
      <c r="K323" s="115">
        <f t="shared" si="204"/>
        <v>0</v>
      </c>
      <c r="L323" s="115">
        <f t="shared" si="204"/>
        <v>0</v>
      </c>
      <c r="M323" s="115">
        <f t="shared" si="204"/>
        <v>0</v>
      </c>
      <c r="N323" s="115">
        <f t="shared" si="204"/>
        <v>0</v>
      </c>
      <c r="O323" s="115">
        <f t="shared" si="204"/>
        <v>0</v>
      </c>
      <c r="P323" s="115">
        <f t="shared" si="204"/>
        <v>0</v>
      </c>
      <c r="Q323" s="115">
        <f t="shared" si="204"/>
        <v>0</v>
      </c>
      <c r="R323" s="115">
        <f t="shared" si="204"/>
        <v>0</v>
      </c>
      <c r="S323" s="115">
        <f t="shared" si="204"/>
        <v>0</v>
      </c>
      <c r="T323" s="115">
        <f t="shared" si="204"/>
        <v>0</v>
      </c>
      <c r="U323" s="115">
        <f t="shared" si="204"/>
        <v>0</v>
      </c>
    </row>
    <row r="324" spans="1:21" x14ac:dyDescent="0.2">
      <c r="A324" s="116" t="s">
        <v>201</v>
      </c>
      <c r="B324" s="117" t="s">
        <v>709</v>
      </c>
      <c r="C324" s="117" t="s">
        <v>36</v>
      </c>
      <c r="D324" s="117" t="s">
        <v>758</v>
      </c>
      <c r="E324" s="117" t="s">
        <v>45</v>
      </c>
      <c r="F324" s="117" t="s">
        <v>33</v>
      </c>
      <c r="G324" s="118" t="s">
        <v>761</v>
      </c>
      <c r="H324" s="119" t="s">
        <v>753</v>
      </c>
      <c r="I324" s="120">
        <v>0</v>
      </c>
      <c r="J324" s="120">
        <v>0</v>
      </c>
      <c r="K324" s="120">
        <v>0</v>
      </c>
      <c r="L324" s="120">
        <f t="shared" ref="L324:L326" si="205">+I324+J324-K324</f>
        <v>0</v>
      </c>
      <c r="M324" s="120">
        <v>0</v>
      </c>
      <c r="N324" s="120">
        <v>0</v>
      </c>
      <c r="O324" s="120">
        <f t="shared" ref="O324:O326" si="206">+L324+M324-N324</f>
        <v>0</v>
      </c>
      <c r="P324" s="120">
        <v>0</v>
      </c>
      <c r="Q324" s="120">
        <v>0</v>
      </c>
      <c r="R324" s="120">
        <f t="shared" ref="R324:R326" si="207">+O324+P324-Q324</f>
        <v>0</v>
      </c>
      <c r="S324" s="120">
        <v>0</v>
      </c>
      <c r="T324" s="120">
        <v>0</v>
      </c>
      <c r="U324" s="120">
        <f t="shared" ref="U324:U326" si="208">+R324+S324-T324</f>
        <v>0</v>
      </c>
    </row>
    <row r="325" spans="1:21" x14ac:dyDescent="0.2">
      <c r="A325" s="116" t="s">
        <v>201</v>
      </c>
      <c r="B325" s="117" t="s">
        <v>709</v>
      </c>
      <c r="C325" s="117" t="s">
        <v>36</v>
      </c>
      <c r="D325" s="117" t="s">
        <v>758</v>
      </c>
      <c r="E325" s="117" t="s">
        <v>51</v>
      </c>
      <c r="F325" s="117" t="s">
        <v>33</v>
      </c>
      <c r="G325" s="118" t="s">
        <v>762</v>
      </c>
      <c r="H325" s="119" t="s">
        <v>755</v>
      </c>
      <c r="I325" s="120">
        <v>0</v>
      </c>
      <c r="J325" s="120">
        <v>0</v>
      </c>
      <c r="K325" s="120">
        <v>0</v>
      </c>
      <c r="L325" s="120">
        <f t="shared" si="205"/>
        <v>0</v>
      </c>
      <c r="M325" s="120">
        <v>0</v>
      </c>
      <c r="N325" s="120">
        <v>0</v>
      </c>
      <c r="O325" s="120">
        <f t="shared" si="206"/>
        <v>0</v>
      </c>
      <c r="P325" s="120">
        <v>0</v>
      </c>
      <c r="Q325" s="120">
        <v>0</v>
      </c>
      <c r="R325" s="120">
        <f t="shared" si="207"/>
        <v>0</v>
      </c>
      <c r="S325" s="120">
        <v>0</v>
      </c>
      <c r="T325" s="120">
        <v>0</v>
      </c>
      <c r="U325" s="120">
        <f t="shared" si="208"/>
        <v>0</v>
      </c>
    </row>
    <row r="326" spans="1:21" x14ac:dyDescent="0.2">
      <c r="A326" s="116" t="s">
        <v>201</v>
      </c>
      <c r="B326" s="117" t="s">
        <v>709</v>
      </c>
      <c r="C326" s="117" t="s">
        <v>36</v>
      </c>
      <c r="D326" s="117" t="s">
        <v>758</v>
      </c>
      <c r="E326" s="117" t="s">
        <v>54</v>
      </c>
      <c r="F326" s="117" t="s">
        <v>33</v>
      </c>
      <c r="G326" s="118" t="s">
        <v>763</v>
      </c>
      <c r="H326" s="119" t="s">
        <v>757</v>
      </c>
      <c r="I326" s="120">
        <v>0</v>
      </c>
      <c r="J326" s="120">
        <v>0</v>
      </c>
      <c r="K326" s="120">
        <v>0</v>
      </c>
      <c r="L326" s="120">
        <f t="shared" si="205"/>
        <v>0</v>
      </c>
      <c r="M326" s="120">
        <v>0</v>
      </c>
      <c r="N326" s="120">
        <v>0</v>
      </c>
      <c r="O326" s="120">
        <f t="shared" si="206"/>
        <v>0</v>
      </c>
      <c r="P326" s="120">
        <v>0</v>
      </c>
      <c r="Q326" s="120">
        <v>0</v>
      </c>
      <c r="R326" s="120">
        <f t="shared" si="207"/>
        <v>0</v>
      </c>
      <c r="S326" s="120">
        <v>0</v>
      </c>
      <c r="T326" s="120">
        <v>0</v>
      </c>
      <c r="U326" s="120">
        <f t="shared" si="208"/>
        <v>0</v>
      </c>
    </row>
    <row r="327" spans="1:21" x14ac:dyDescent="0.2">
      <c r="A327" s="111" t="s">
        <v>201</v>
      </c>
      <c r="B327" s="112" t="s">
        <v>709</v>
      </c>
      <c r="C327" s="112" t="s">
        <v>36</v>
      </c>
      <c r="D327" s="112" t="s">
        <v>764</v>
      </c>
      <c r="E327" s="112" t="s">
        <v>33</v>
      </c>
      <c r="F327" s="112" t="s">
        <v>33</v>
      </c>
      <c r="G327" s="113" t="s">
        <v>765</v>
      </c>
      <c r="H327" s="114" t="s">
        <v>766</v>
      </c>
      <c r="I327" s="127">
        <f t="shared" ref="I327:U327" si="209">SUM(I328:I330)</f>
        <v>0</v>
      </c>
      <c r="J327" s="127">
        <f t="shared" si="209"/>
        <v>0</v>
      </c>
      <c r="K327" s="127">
        <f t="shared" si="209"/>
        <v>0</v>
      </c>
      <c r="L327" s="127">
        <f t="shared" si="209"/>
        <v>0</v>
      </c>
      <c r="M327" s="127">
        <f t="shared" si="209"/>
        <v>0</v>
      </c>
      <c r="N327" s="127">
        <f t="shared" si="209"/>
        <v>0</v>
      </c>
      <c r="O327" s="127">
        <f t="shared" si="209"/>
        <v>0</v>
      </c>
      <c r="P327" s="127">
        <f t="shared" si="209"/>
        <v>0</v>
      </c>
      <c r="Q327" s="127">
        <f t="shared" si="209"/>
        <v>0</v>
      </c>
      <c r="R327" s="127">
        <f t="shared" si="209"/>
        <v>0</v>
      </c>
      <c r="S327" s="127">
        <f t="shared" si="209"/>
        <v>0</v>
      </c>
      <c r="T327" s="127">
        <f t="shared" si="209"/>
        <v>0</v>
      </c>
      <c r="U327" s="127">
        <f t="shared" si="209"/>
        <v>0</v>
      </c>
    </row>
    <row r="328" spans="1:21" x14ac:dyDescent="0.2">
      <c r="A328" s="116" t="s">
        <v>201</v>
      </c>
      <c r="B328" s="117" t="s">
        <v>709</v>
      </c>
      <c r="C328" s="117" t="s">
        <v>36</v>
      </c>
      <c r="D328" s="117" t="s">
        <v>764</v>
      </c>
      <c r="E328" s="117" t="s">
        <v>45</v>
      </c>
      <c r="F328" s="117" t="s">
        <v>33</v>
      </c>
      <c r="G328" s="118" t="s">
        <v>767</v>
      </c>
      <c r="H328" s="119" t="s">
        <v>768</v>
      </c>
      <c r="I328" s="120">
        <v>0</v>
      </c>
      <c r="J328" s="120">
        <v>0</v>
      </c>
      <c r="K328" s="120">
        <v>0</v>
      </c>
      <c r="L328" s="120">
        <f t="shared" ref="L328:L330" si="210">+I328+J328-K328</f>
        <v>0</v>
      </c>
      <c r="M328" s="128">
        <v>0</v>
      </c>
      <c r="N328" s="128">
        <v>0</v>
      </c>
      <c r="O328" s="128">
        <f t="shared" ref="O328:O330" si="211">+L328+M328-N328</f>
        <v>0</v>
      </c>
      <c r="P328" s="128">
        <v>0</v>
      </c>
      <c r="Q328" s="128">
        <v>0</v>
      </c>
      <c r="R328" s="120">
        <f t="shared" ref="R328:R330" si="212">+O328+P328-Q328</f>
        <v>0</v>
      </c>
      <c r="S328" s="128">
        <v>0</v>
      </c>
      <c r="T328" s="128">
        <v>0</v>
      </c>
      <c r="U328" s="120">
        <f t="shared" ref="U328:U330" si="213">+R328+S328-T328</f>
        <v>0</v>
      </c>
    </row>
    <row r="329" spans="1:21" x14ac:dyDescent="0.2">
      <c r="A329" s="116" t="s">
        <v>201</v>
      </c>
      <c r="B329" s="117" t="s">
        <v>709</v>
      </c>
      <c r="C329" s="117" t="s">
        <v>36</v>
      </c>
      <c r="D329" s="117" t="s">
        <v>764</v>
      </c>
      <c r="E329" s="117" t="s">
        <v>51</v>
      </c>
      <c r="F329" s="117" t="s">
        <v>33</v>
      </c>
      <c r="G329" s="118" t="s">
        <v>769</v>
      </c>
      <c r="H329" s="119" t="s">
        <v>770</v>
      </c>
      <c r="I329" s="120">
        <v>0</v>
      </c>
      <c r="J329" s="120">
        <v>0</v>
      </c>
      <c r="K329" s="120">
        <v>0</v>
      </c>
      <c r="L329" s="120">
        <f t="shared" si="210"/>
        <v>0</v>
      </c>
      <c r="M329" s="128">
        <v>0</v>
      </c>
      <c r="N329" s="128">
        <v>0</v>
      </c>
      <c r="O329" s="128">
        <f t="shared" si="211"/>
        <v>0</v>
      </c>
      <c r="P329" s="128">
        <v>0</v>
      </c>
      <c r="Q329" s="128">
        <v>0</v>
      </c>
      <c r="R329" s="120">
        <f t="shared" si="212"/>
        <v>0</v>
      </c>
      <c r="S329" s="128">
        <v>0</v>
      </c>
      <c r="T329" s="128">
        <v>0</v>
      </c>
      <c r="U329" s="120">
        <f t="shared" si="213"/>
        <v>0</v>
      </c>
    </row>
    <row r="330" spans="1:21" x14ac:dyDescent="0.2">
      <c r="A330" s="116" t="s">
        <v>201</v>
      </c>
      <c r="B330" s="117" t="s">
        <v>709</v>
      </c>
      <c r="C330" s="117" t="s">
        <v>36</v>
      </c>
      <c r="D330" s="117" t="s">
        <v>764</v>
      </c>
      <c r="E330" s="117" t="s">
        <v>54</v>
      </c>
      <c r="F330" s="117" t="s">
        <v>33</v>
      </c>
      <c r="G330" s="118" t="s">
        <v>771</v>
      </c>
      <c r="H330" s="119" t="s">
        <v>772</v>
      </c>
      <c r="I330" s="120">
        <v>0</v>
      </c>
      <c r="J330" s="120">
        <v>0</v>
      </c>
      <c r="K330" s="120">
        <v>0</v>
      </c>
      <c r="L330" s="120">
        <f t="shared" si="210"/>
        <v>0</v>
      </c>
      <c r="M330" s="128">
        <v>0</v>
      </c>
      <c r="N330" s="128">
        <v>0</v>
      </c>
      <c r="O330" s="128">
        <f t="shared" si="211"/>
        <v>0</v>
      </c>
      <c r="P330" s="128">
        <v>0</v>
      </c>
      <c r="Q330" s="128">
        <v>0</v>
      </c>
      <c r="R330" s="120">
        <f t="shared" si="212"/>
        <v>0</v>
      </c>
      <c r="S330" s="128">
        <v>0</v>
      </c>
      <c r="T330" s="128">
        <v>0</v>
      </c>
      <c r="U330" s="120">
        <f t="shared" si="213"/>
        <v>0</v>
      </c>
    </row>
    <row r="331" spans="1:21" x14ac:dyDescent="0.2">
      <c r="A331" s="111" t="s">
        <v>201</v>
      </c>
      <c r="B331" s="112" t="s">
        <v>709</v>
      </c>
      <c r="C331" s="112" t="s">
        <v>36</v>
      </c>
      <c r="D331" s="112" t="s">
        <v>108</v>
      </c>
      <c r="E331" s="112" t="s">
        <v>33</v>
      </c>
      <c r="F331" s="112" t="s">
        <v>33</v>
      </c>
      <c r="G331" s="113" t="s">
        <v>773</v>
      </c>
      <c r="H331" s="114" t="s">
        <v>735</v>
      </c>
      <c r="I331" s="127">
        <v>0</v>
      </c>
      <c r="J331" s="127">
        <v>0</v>
      </c>
      <c r="K331" s="127">
        <v>0</v>
      </c>
      <c r="L331" s="127">
        <v>0</v>
      </c>
      <c r="M331" s="127">
        <v>0</v>
      </c>
      <c r="N331" s="127">
        <v>0</v>
      </c>
      <c r="O331" s="127">
        <v>0</v>
      </c>
      <c r="P331" s="127">
        <v>0</v>
      </c>
      <c r="Q331" s="127">
        <v>0</v>
      </c>
      <c r="R331" s="127">
        <v>0</v>
      </c>
      <c r="S331" s="127">
        <v>0</v>
      </c>
      <c r="T331" s="127">
        <v>0</v>
      </c>
      <c r="U331" s="127">
        <v>0</v>
      </c>
    </row>
    <row r="332" spans="1:21" x14ac:dyDescent="0.2">
      <c r="A332" s="111" t="s">
        <v>201</v>
      </c>
      <c r="B332" s="112" t="s">
        <v>709</v>
      </c>
      <c r="C332" s="112" t="s">
        <v>36</v>
      </c>
      <c r="D332" s="112" t="s">
        <v>774</v>
      </c>
      <c r="E332" s="112" t="s">
        <v>33</v>
      </c>
      <c r="F332" s="112" t="s">
        <v>33</v>
      </c>
      <c r="G332" s="113" t="s">
        <v>775</v>
      </c>
      <c r="H332" s="114" t="s">
        <v>776</v>
      </c>
      <c r="I332" s="127">
        <v>0</v>
      </c>
      <c r="J332" s="127">
        <v>0</v>
      </c>
      <c r="K332" s="127">
        <v>0</v>
      </c>
      <c r="L332" s="127">
        <v>0</v>
      </c>
      <c r="M332" s="127">
        <v>0</v>
      </c>
      <c r="N332" s="127">
        <v>0</v>
      </c>
      <c r="O332" s="127">
        <v>0</v>
      </c>
      <c r="P332" s="127">
        <v>0</v>
      </c>
      <c r="Q332" s="127">
        <v>0</v>
      </c>
      <c r="R332" s="127">
        <v>0</v>
      </c>
      <c r="S332" s="127">
        <v>0</v>
      </c>
      <c r="T332" s="127">
        <v>0</v>
      </c>
      <c r="U332" s="127">
        <v>0</v>
      </c>
    </row>
    <row r="333" spans="1:21" x14ac:dyDescent="0.2">
      <c r="A333" s="111" t="s">
        <v>201</v>
      </c>
      <c r="B333" s="112" t="s">
        <v>709</v>
      </c>
      <c r="C333" s="112" t="s">
        <v>36</v>
      </c>
      <c r="D333" s="112" t="s">
        <v>114</v>
      </c>
      <c r="E333" s="112" t="s">
        <v>33</v>
      </c>
      <c r="F333" s="112" t="s">
        <v>33</v>
      </c>
      <c r="G333" s="113" t="s">
        <v>777</v>
      </c>
      <c r="H333" s="114" t="s">
        <v>778</v>
      </c>
      <c r="I333" s="127">
        <f t="shared" ref="I333:U333" si="214">SUM(I334:I336)</f>
        <v>0</v>
      </c>
      <c r="J333" s="127">
        <f t="shared" si="214"/>
        <v>0</v>
      </c>
      <c r="K333" s="127">
        <f t="shared" si="214"/>
        <v>0</v>
      </c>
      <c r="L333" s="127">
        <f t="shared" si="214"/>
        <v>0</v>
      </c>
      <c r="M333" s="127">
        <f t="shared" si="214"/>
        <v>0</v>
      </c>
      <c r="N333" s="127">
        <f t="shared" si="214"/>
        <v>0</v>
      </c>
      <c r="O333" s="127">
        <f t="shared" si="214"/>
        <v>0</v>
      </c>
      <c r="P333" s="127">
        <f t="shared" si="214"/>
        <v>0</v>
      </c>
      <c r="Q333" s="127">
        <f t="shared" si="214"/>
        <v>0</v>
      </c>
      <c r="R333" s="127">
        <f t="shared" si="214"/>
        <v>0</v>
      </c>
      <c r="S333" s="127">
        <f t="shared" si="214"/>
        <v>0</v>
      </c>
      <c r="T333" s="127">
        <f t="shared" si="214"/>
        <v>0</v>
      </c>
      <c r="U333" s="127">
        <f t="shared" si="214"/>
        <v>0</v>
      </c>
    </row>
    <row r="334" spans="1:21" x14ac:dyDescent="0.2">
      <c r="A334" s="116" t="s">
        <v>201</v>
      </c>
      <c r="B334" s="117" t="s">
        <v>709</v>
      </c>
      <c r="C334" s="117" t="s">
        <v>36</v>
      </c>
      <c r="D334" s="117" t="s">
        <v>114</v>
      </c>
      <c r="E334" s="117" t="s">
        <v>45</v>
      </c>
      <c r="F334" s="117" t="s">
        <v>33</v>
      </c>
      <c r="G334" s="118" t="s">
        <v>779</v>
      </c>
      <c r="H334" s="119" t="s">
        <v>780</v>
      </c>
      <c r="I334" s="120">
        <v>0</v>
      </c>
      <c r="J334" s="120">
        <v>0</v>
      </c>
      <c r="K334" s="120">
        <v>0</v>
      </c>
      <c r="L334" s="120">
        <f t="shared" ref="L334:L336" si="215">+I334+J334-K334</f>
        <v>0</v>
      </c>
      <c r="M334" s="128">
        <v>0</v>
      </c>
      <c r="N334" s="128">
        <v>0</v>
      </c>
      <c r="O334" s="128">
        <f t="shared" ref="O334:O336" si="216">+L334+M334-N334</f>
        <v>0</v>
      </c>
      <c r="P334" s="128">
        <v>0</v>
      </c>
      <c r="Q334" s="128">
        <v>0</v>
      </c>
      <c r="R334" s="120">
        <f t="shared" ref="R334:R336" si="217">+O334+P334-Q334</f>
        <v>0</v>
      </c>
      <c r="S334" s="128">
        <v>0</v>
      </c>
      <c r="T334" s="128">
        <v>0</v>
      </c>
      <c r="U334" s="120">
        <f t="shared" ref="U334:U336" si="218">+R334+S334-T334</f>
        <v>0</v>
      </c>
    </row>
    <row r="335" spans="1:21" x14ac:dyDescent="0.2">
      <c r="A335" s="116" t="s">
        <v>201</v>
      </c>
      <c r="B335" s="117" t="s">
        <v>709</v>
      </c>
      <c r="C335" s="117" t="s">
        <v>36</v>
      </c>
      <c r="D335" s="117" t="s">
        <v>114</v>
      </c>
      <c r="E335" s="117" t="s">
        <v>51</v>
      </c>
      <c r="F335" s="117" t="s">
        <v>33</v>
      </c>
      <c r="G335" s="118" t="s">
        <v>781</v>
      </c>
      <c r="H335" s="119" t="s">
        <v>782</v>
      </c>
      <c r="I335" s="120">
        <v>0</v>
      </c>
      <c r="J335" s="120">
        <v>0</v>
      </c>
      <c r="K335" s="120">
        <v>0</v>
      </c>
      <c r="L335" s="120">
        <f t="shared" si="215"/>
        <v>0</v>
      </c>
      <c r="M335" s="128">
        <v>0</v>
      </c>
      <c r="N335" s="128">
        <v>0</v>
      </c>
      <c r="O335" s="128">
        <f t="shared" si="216"/>
        <v>0</v>
      </c>
      <c r="P335" s="128">
        <v>0</v>
      </c>
      <c r="Q335" s="128">
        <v>0</v>
      </c>
      <c r="R335" s="120">
        <f t="shared" si="217"/>
        <v>0</v>
      </c>
      <c r="S335" s="128">
        <v>0</v>
      </c>
      <c r="T335" s="128">
        <v>0</v>
      </c>
      <c r="U335" s="120">
        <f t="shared" si="218"/>
        <v>0</v>
      </c>
    </row>
    <row r="336" spans="1:21" x14ac:dyDescent="0.2">
      <c r="A336" s="116" t="s">
        <v>201</v>
      </c>
      <c r="B336" s="117" t="s">
        <v>709</v>
      </c>
      <c r="C336" s="117" t="s">
        <v>36</v>
      </c>
      <c r="D336" s="117" t="s">
        <v>114</v>
      </c>
      <c r="E336" s="117" t="s">
        <v>54</v>
      </c>
      <c r="F336" s="117" t="s">
        <v>33</v>
      </c>
      <c r="G336" s="118" t="s">
        <v>783</v>
      </c>
      <c r="H336" s="119" t="s">
        <v>784</v>
      </c>
      <c r="I336" s="120">
        <v>0</v>
      </c>
      <c r="J336" s="120">
        <v>0</v>
      </c>
      <c r="K336" s="120">
        <v>0</v>
      </c>
      <c r="L336" s="120">
        <f t="shared" si="215"/>
        <v>0</v>
      </c>
      <c r="M336" s="128">
        <v>0</v>
      </c>
      <c r="N336" s="128">
        <v>0</v>
      </c>
      <c r="O336" s="128">
        <f t="shared" si="216"/>
        <v>0</v>
      </c>
      <c r="P336" s="128">
        <v>0</v>
      </c>
      <c r="Q336" s="128">
        <v>0</v>
      </c>
      <c r="R336" s="120">
        <f t="shared" si="217"/>
        <v>0</v>
      </c>
      <c r="S336" s="128">
        <v>0</v>
      </c>
      <c r="T336" s="128">
        <v>0</v>
      </c>
      <c r="U336" s="120">
        <f t="shared" si="218"/>
        <v>0</v>
      </c>
    </row>
    <row r="337" spans="1:21" x14ac:dyDescent="0.2">
      <c r="A337" s="106" t="s">
        <v>201</v>
      </c>
      <c r="B337" s="107" t="s">
        <v>709</v>
      </c>
      <c r="C337" s="107" t="s">
        <v>127</v>
      </c>
      <c r="D337" s="107" t="s">
        <v>33</v>
      </c>
      <c r="E337" s="107" t="s">
        <v>33</v>
      </c>
      <c r="F337" s="107" t="s">
        <v>33</v>
      </c>
      <c r="G337" s="108" t="s">
        <v>785</v>
      </c>
      <c r="H337" s="109" t="s">
        <v>729</v>
      </c>
      <c r="I337" s="110">
        <f t="shared" ref="I337:U337" si="219">+I338</f>
        <v>0</v>
      </c>
      <c r="J337" s="110">
        <f t="shared" si="219"/>
        <v>0</v>
      </c>
      <c r="K337" s="110">
        <f t="shared" si="219"/>
        <v>0</v>
      </c>
      <c r="L337" s="110">
        <f t="shared" si="219"/>
        <v>0</v>
      </c>
      <c r="M337" s="110">
        <f t="shared" si="219"/>
        <v>0</v>
      </c>
      <c r="N337" s="110">
        <f t="shared" si="219"/>
        <v>0</v>
      </c>
      <c r="O337" s="110">
        <f t="shared" si="219"/>
        <v>0</v>
      </c>
      <c r="P337" s="110">
        <f t="shared" si="219"/>
        <v>0</v>
      </c>
      <c r="Q337" s="110">
        <f t="shared" si="219"/>
        <v>0</v>
      </c>
      <c r="R337" s="110">
        <f t="shared" si="219"/>
        <v>0</v>
      </c>
      <c r="S337" s="110">
        <f t="shared" si="219"/>
        <v>0</v>
      </c>
      <c r="T337" s="110">
        <f t="shared" si="219"/>
        <v>0</v>
      </c>
      <c r="U337" s="110">
        <f t="shared" si="219"/>
        <v>0</v>
      </c>
    </row>
    <row r="338" spans="1:21" x14ac:dyDescent="0.2">
      <c r="A338" s="111" t="s">
        <v>201</v>
      </c>
      <c r="B338" s="112" t="s">
        <v>709</v>
      </c>
      <c r="C338" s="112" t="s">
        <v>127</v>
      </c>
      <c r="D338" s="112" t="s">
        <v>45</v>
      </c>
      <c r="E338" s="112" t="s">
        <v>33</v>
      </c>
      <c r="F338" s="112" t="s">
        <v>33</v>
      </c>
      <c r="G338" s="113" t="s">
        <v>786</v>
      </c>
      <c r="H338" s="114" t="s">
        <v>787</v>
      </c>
      <c r="I338" s="127">
        <v>0</v>
      </c>
      <c r="J338" s="127">
        <v>0</v>
      </c>
      <c r="K338" s="127">
        <v>0</v>
      </c>
      <c r="L338" s="127">
        <v>0</v>
      </c>
      <c r="M338" s="127">
        <v>0</v>
      </c>
      <c r="N338" s="127">
        <v>0</v>
      </c>
      <c r="O338" s="127">
        <v>0</v>
      </c>
      <c r="P338" s="127">
        <v>0</v>
      </c>
      <c r="Q338" s="127">
        <v>0</v>
      </c>
      <c r="R338" s="127">
        <v>0</v>
      </c>
      <c r="S338" s="127">
        <v>0</v>
      </c>
      <c r="T338" s="127">
        <v>0</v>
      </c>
      <c r="U338" s="127">
        <v>0</v>
      </c>
    </row>
    <row r="339" spans="1:21" x14ac:dyDescent="0.2">
      <c r="A339" s="101" t="s">
        <v>201</v>
      </c>
      <c r="B339" s="102" t="s">
        <v>788</v>
      </c>
      <c r="C339" s="102" t="s">
        <v>32</v>
      </c>
      <c r="D339" s="102" t="s">
        <v>33</v>
      </c>
      <c r="E339" s="102" t="s">
        <v>33</v>
      </c>
      <c r="F339" s="102" t="s">
        <v>33</v>
      </c>
      <c r="G339" s="103" t="s">
        <v>789</v>
      </c>
      <c r="H339" s="104" t="s">
        <v>790</v>
      </c>
      <c r="I339" s="105">
        <f t="shared" ref="I339:U341" si="220">+I340</f>
        <v>0</v>
      </c>
      <c r="J339" s="105">
        <f t="shared" si="220"/>
        <v>0</v>
      </c>
      <c r="K339" s="105">
        <f t="shared" si="220"/>
        <v>0</v>
      </c>
      <c r="L339" s="105">
        <f t="shared" si="220"/>
        <v>0</v>
      </c>
      <c r="M339" s="105">
        <f t="shared" si="220"/>
        <v>0</v>
      </c>
      <c r="N339" s="105">
        <f t="shared" si="220"/>
        <v>0</v>
      </c>
      <c r="O339" s="105">
        <f t="shared" si="220"/>
        <v>0</v>
      </c>
      <c r="P339" s="105">
        <f t="shared" si="220"/>
        <v>0</v>
      </c>
      <c r="Q339" s="105">
        <f t="shared" si="220"/>
        <v>0</v>
      </c>
      <c r="R339" s="105">
        <f t="shared" si="220"/>
        <v>0</v>
      </c>
      <c r="S339" s="105">
        <f t="shared" si="220"/>
        <v>0</v>
      </c>
      <c r="T339" s="105">
        <f t="shared" si="220"/>
        <v>0</v>
      </c>
      <c r="U339" s="105">
        <f t="shared" si="220"/>
        <v>0</v>
      </c>
    </row>
    <row r="340" spans="1:21" x14ac:dyDescent="0.2">
      <c r="A340" s="106" t="s">
        <v>201</v>
      </c>
      <c r="B340" s="107" t="s">
        <v>788</v>
      </c>
      <c r="C340" s="107" t="s">
        <v>42</v>
      </c>
      <c r="D340" s="107" t="s">
        <v>33</v>
      </c>
      <c r="E340" s="107" t="s">
        <v>33</v>
      </c>
      <c r="F340" s="107" t="s">
        <v>33</v>
      </c>
      <c r="G340" s="108" t="s">
        <v>791</v>
      </c>
      <c r="H340" s="109" t="s">
        <v>792</v>
      </c>
      <c r="I340" s="110">
        <f t="shared" si="220"/>
        <v>0</v>
      </c>
      <c r="J340" s="110">
        <f t="shared" si="220"/>
        <v>0</v>
      </c>
      <c r="K340" s="110">
        <f t="shared" si="220"/>
        <v>0</v>
      </c>
      <c r="L340" s="110">
        <f t="shared" si="220"/>
        <v>0</v>
      </c>
      <c r="M340" s="110">
        <f t="shared" si="220"/>
        <v>0</v>
      </c>
      <c r="N340" s="110">
        <f t="shared" si="220"/>
        <v>0</v>
      </c>
      <c r="O340" s="110">
        <f t="shared" si="220"/>
        <v>0</v>
      </c>
      <c r="P340" s="110">
        <f t="shared" si="220"/>
        <v>0</v>
      </c>
      <c r="Q340" s="110">
        <f t="shared" si="220"/>
        <v>0</v>
      </c>
      <c r="R340" s="110">
        <f t="shared" si="220"/>
        <v>0</v>
      </c>
      <c r="S340" s="110">
        <f t="shared" si="220"/>
        <v>0</v>
      </c>
      <c r="T340" s="110">
        <f t="shared" si="220"/>
        <v>0</v>
      </c>
      <c r="U340" s="110">
        <f t="shared" si="220"/>
        <v>0</v>
      </c>
    </row>
    <row r="341" spans="1:21" x14ac:dyDescent="0.2">
      <c r="A341" s="111" t="s">
        <v>201</v>
      </c>
      <c r="B341" s="112" t="s">
        <v>788</v>
      </c>
      <c r="C341" s="112" t="s">
        <v>42</v>
      </c>
      <c r="D341" s="112" t="s">
        <v>45</v>
      </c>
      <c r="E341" s="112" t="s">
        <v>33</v>
      </c>
      <c r="F341" s="112" t="s">
        <v>33</v>
      </c>
      <c r="G341" s="113" t="s">
        <v>793</v>
      </c>
      <c r="H341" s="114" t="s">
        <v>792</v>
      </c>
      <c r="I341" s="127">
        <f t="shared" si="220"/>
        <v>0</v>
      </c>
      <c r="J341" s="127">
        <f t="shared" si="220"/>
        <v>0</v>
      </c>
      <c r="K341" s="127">
        <f t="shared" si="220"/>
        <v>0</v>
      </c>
      <c r="L341" s="127">
        <f t="shared" si="220"/>
        <v>0</v>
      </c>
      <c r="M341" s="127">
        <f t="shared" si="220"/>
        <v>0</v>
      </c>
      <c r="N341" s="127">
        <f t="shared" si="220"/>
        <v>0</v>
      </c>
      <c r="O341" s="127">
        <f t="shared" si="220"/>
        <v>0</v>
      </c>
      <c r="P341" s="127">
        <f t="shared" si="220"/>
        <v>0</v>
      </c>
      <c r="Q341" s="127">
        <f t="shared" si="220"/>
        <v>0</v>
      </c>
      <c r="R341" s="127">
        <f t="shared" si="220"/>
        <v>0</v>
      </c>
      <c r="S341" s="127">
        <f t="shared" si="220"/>
        <v>0</v>
      </c>
      <c r="T341" s="127">
        <f t="shared" si="220"/>
        <v>0</v>
      </c>
      <c r="U341" s="127">
        <f t="shared" si="220"/>
        <v>0</v>
      </c>
    </row>
    <row r="342" spans="1:21" x14ac:dyDescent="0.2">
      <c r="A342" s="116" t="s">
        <v>201</v>
      </c>
      <c r="B342" s="117" t="s">
        <v>788</v>
      </c>
      <c r="C342" s="117" t="s">
        <v>42</v>
      </c>
      <c r="D342" s="117" t="s">
        <v>45</v>
      </c>
      <c r="E342" s="117" t="s">
        <v>45</v>
      </c>
      <c r="F342" s="117" t="s">
        <v>33</v>
      </c>
      <c r="G342" s="118" t="s">
        <v>794</v>
      </c>
      <c r="H342" s="119" t="s">
        <v>792</v>
      </c>
      <c r="I342" s="120">
        <v>0</v>
      </c>
      <c r="J342" s="120">
        <v>0</v>
      </c>
      <c r="K342" s="120">
        <v>0</v>
      </c>
      <c r="L342" s="120">
        <f>+I342+J342-K342</f>
        <v>0</v>
      </c>
      <c r="M342" s="120">
        <v>0</v>
      </c>
      <c r="N342" s="120">
        <v>0</v>
      </c>
      <c r="O342" s="120">
        <f>+L342+M342-N342</f>
        <v>0</v>
      </c>
      <c r="P342" s="120">
        <v>0</v>
      </c>
      <c r="Q342" s="120">
        <v>0</v>
      </c>
      <c r="R342" s="120">
        <f>+O342+P342-Q342</f>
        <v>0</v>
      </c>
      <c r="S342" s="120">
        <v>0</v>
      </c>
      <c r="T342" s="120">
        <v>0</v>
      </c>
      <c r="U342" s="120">
        <f>+R342+S342-T342</f>
        <v>0</v>
      </c>
    </row>
    <row r="343" spans="1:21" s="79" customFormat="1" x14ac:dyDescent="0.2">
      <c r="A343" s="101" t="s">
        <v>201</v>
      </c>
      <c r="B343" s="102" t="s">
        <v>795</v>
      </c>
      <c r="C343" s="102" t="s">
        <v>32</v>
      </c>
      <c r="D343" s="102" t="s">
        <v>33</v>
      </c>
      <c r="E343" s="102" t="s">
        <v>33</v>
      </c>
      <c r="F343" s="102" t="s">
        <v>33</v>
      </c>
      <c r="G343" s="103" t="s">
        <v>796</v>
      </c>
      <c r="H343" s="104" t="s">
        <v>797</v>
      </c>
      <c r="I343" s="105">
        <f t="shared" ref="I343:U343" si="221">+I344+I347+I350</f>
        <v>0</v>
      </c>
      <c r="J343" s="105">
        <f t="shared" si="221"/>
        <v>40000</v>
      </c>
      <c r="K343" s="105">
        <f t="shared" si="221"/>
        <v>0</v>
      </c>
      <c r="L343" s="105">
        <f t="shared" si="221"/>
        <v>40000</v>
      </c>
      <c r="M343" s="105">
        <f t="shared" si="221"/>
        <v>0</v>
      </c>
      <c r="N343" s="105">
        <f t="shared" si="221"/>
        <v>40000</v>
      </c>
      <c r="O343" s="105">
        <f t="shared" si="221"/>
        <v>0</v>
      </c>
      <c r="P343" s="105">
        <f t="shared" si="221"/>
        <v>0</v>
      </c>
      <c r="Q343" s="105">
        <f t="shared" si="221"/>
        <v>0</v>
      </c>
      <c r="R343" s="105">
        <f t="shared" si="221"/>
        <v>0</v>
      </c>
      <c r="S343" s="105">
        <f t="shared" si="221"/>
        <v>0</v>
      </c>
      <c r="T343" s="105">
        <f t="shared" si="221"/>
        <v>0</v>
      </c>
      <c r="U343" s="105">
        <f t="shared" si="221"/>
        <v>0</v>
      </c>
    </row>
    <row r="344" spans="1:21" x14ac:dyDescent="0.2">
      <c r="A344" s="106" t="s">
        <v>201</v>
      </c>
      <c r="B344" s="107" t="s">
        <v>795</v>
      </c>
      <c r="C344" s="107" t="s">
        <v>42</v>
      </c>
      <c r="D344" s="107" t="s">
        <v>33</v>
      </c>
      <c r="E344" s="107" t="s">
        <v>33</v>
      </c>
      <c r="F344" s="107" t="s">
        <v>33</v>
      </c>
      <c r="G344" s="108" t="s">
        <v>798</v>
      </c>
      <c r="H344" s="109" t="s">
        <v>799</v>
      </c>
      <c r="I344" s="123">
        <f t="shared" ref="I344:U345" si="222">+I345</f>
        <v>0</v>
      </c>
      <c r="J344" s="123">
        <f t="shared" si="222"/>
        <v>0</v>
      </c>
      <c r="K344" s="123">
        <f t="shared" si="222"/>
        <v>0</v>
      </c>
      <c r="L344" s="123">
        <f t="shared" si="222"/>
        <v>0</v>
      </c>
      <c r="M344" s="123">
        <f t="shared" si="222"/>
        <v>0</v>
      </c>
      <c r="N344" s="123">
        <f t="shared" si="222"/>
        <v>0</v>
      </c>
      <c r="O344" s="123">
        <f t="shared" si="222"/>
        <v>0</v>
      </c>
      <c r="P344" s="123">
        <f t="shared" si="222"/>
        <v>0</v>
      </c>
      <c r="Q344" s="123">
        <f t="shared" si="222"/>
        <v>0</v>
      </c>
      <c r="R344" s="123">
        <f t="shared" si="222"/>
        <v>0</v>
      </c>
      <c r="S344" s="123">
        <f t="shared" si="222"/>
        <v>0</v>
      </c>
      <c r="T344" s="123">
        <f t="shared" si="222"/>
        <v>0</v>
      </c>
      <c r="U344" s="123">
        <f t="shared" si="222"/>
        <v>0</v>
      </c>
    </row>
    <row r="345" spans="1:21" x14ac:dyDescent="0.2">
      <c r="A345" s="111" t="s">
        <v>201</v>
      </c>
      <c r="B345" s="112" t="s">
        <v>795</v>
      </c>
      <c r="C345" s="112" t="s">
        <v>42</v>
      </c>
      <c r="D345" s="112" t="s">
        <v>45</v>
      </c>
      <c r="E345" s="112" t="s">
        <v>33</v>
      </c>
      <c r="F345" s="112" t="s">
        <v>33</v>
      </c>
      <c r="G345" s="113" t="s">
        <v>800</v>
      </c>
      <c r="H345" s="114" t="s">
        <v>799</v>
      </c>
      <c r="I345" s="115">
        <f t="shared" si="222"/>
        <v>0</v>
      </c>
      <c r="J345" s="115">
        <f t="shared" si="222"/>
        <v>0</v>
      </c>
      <c r="K345" s="115">
        <f t="shared" si="222"/>
        <v>0</v>
      </c>
      <c r="L345" s="115">
        <f t="shared" si="222"/>
        <v>0</v>
      </c>
      <c r="M345" s="115">
        <f t="shared" si="222"/>
        <v>0</v>
      </c>
      <c r="N345" s="115">
        <f t="shared" si="222"/>
        <v>0</v>
      </c>
      <c r="O345" s="115">
        <f t="shared" si="222"/>
        <v>0</v>
      </c>
      <c r="P345" s="115">
        <f t="shared" si="222"/>
        <v>0</v>
      </c>
      <c r="Q345" s="115">
        <f t="shared" si="222"/>
        <v>0</v>
      </c>
      <c r="R345" s="115">
        <f t="shared" si="222"/>
        <v>0</v>
      </c>
      <c r="S345" s="115">
        <f t="shared" si="222"/>
        <v>0</v>
      </c>
      <c r="T345" s="115">
        <f t="shared" si="222"/>
        <v>0</v>
      </c>
      <c r="U345" s="115">
        <f t="shared" si="222"/>
        <v>0</v>
      </c>
    </row>
    <row r="346" spans="1:21" x14ac:dyDescent="0.2">
      <c r="A346" s="111"/>
      <c r="B346" s="112"/>
      <c r="C346" s="112"/>
      <c r="D346" s="112"/>
      <c r="E346" s="112"/>
      <c r="F346" s="112"/>
      <c r="G346" s="118" t="s">
        <v>801</v>
      </c>
      <c r="H346" s="119" t="s">
        <v>799</v>
      </c>
      <c r="I346" s="120">
        <v>0</v>
      </c>
      <c r="J346" s="120">
        <v>0</v>
      </c>
      <c r="K346" s="120">
        <v>0</v>
      </c>
      <c r="L346" s="120">
        <f>+I346+J346-K346</f>
        <v>0</v>
      </c>
      <c r="M346" s="120">
        <v>0</v>
      </c>
      <c r="N346" s="120">
        <v>0</v>
      </c>
      <c r="O346" s="120">
        <f>+L346+M346-N346</f>
        <v>0</v>
      </c>
      <c r="P346" s="120">
        <v>0</v>
      </c>
      <c r="Q346" s="120">
        <v>0</v>
      </c>
      <c r="R346" s="120">
        <f>+O346+P346-Q346</f>
        <v>0</v>
      </c>
      <c r="S346" s="120">
        <v>0</v>
      </c>
      <c r="T346" s="120">
        <v>0</v>
      </c>
      <c r="U346" s="120">
        <f>+R346+S346-T346</f>
        <v>0</v>
      </c>
    </row>
    <row r="347" spans="1:21" s="79" customFormat="1" x14ac:dyDescent="0.2">
      <c r="A347" s="106" t="s">
        <v>201</v>
      </c>
      <c r="B347" s="107" t="s">
        <v>795</v>
      </c>
      <c r="C347" s="107" t="s">
        <v>132</v>
      </c>
      <c r="D347" s="107" t="s">
        <v>33</v>
      </c>
      <c r="E347" s="107" t="s">
        <v>33</v>
      </c>
      <c r="F347" s="107" t="s">
        <v>33</v>
      </c>
      <c r="G347" s="108" t="s">
        <v>802</v>
      </c>
      <c r="H347" s="109" t="s">
        <v>803</v>
      </c>
      <c r="I347" s="110">
        <f t="shared" ref="I347:U348" si="223">+I348</f>
        <v>0</v>
      </c>
      <c r="J347" s="110">
        <f t="shared" si="223"/>
        <v>40000</v>
      </c>
      <c r="K347" s="110">
        <f t="shared" si="223"/>
        <v>0</v>
      </c>
      <c r="L347" s="110">
        <f t="shared" si="223"/>
        <v>40000</v>
      </c>
      <c r="M347" s="110">
        <f t="shared" si="223"/>
        <v>0</v>
      </c>
      <c r="N347" s="110">
        <f t="shared" si="223"/>
        <v>40000</v>
      </c>
      <c r="O347" s="110">
        <f t="shared" si="223"/>
        <v>0</v>
      </c>
      <c r="P347" s="110">
        <f t="shared" si="223"/>
        <v>0</v>
      </c>
      <c r="Q347" s="110">
        <f t="shared" si="223"/>
        <v>0</v>
      </c>
      <c r="R347" s="110">
        <f t="shared" si="223"/>
        <v>0</v>
      </c>
      <c r="S347" s="110">
        <f t="shared" si="223"/>
        <v>0</v>
      </c>
      <c r="T347" s="110">
        <f t="shared" si="223"/>
        <v>0</v>
      </c>
      <c r="U347" s="110">
        <f t="shared" si="223"/>
        <v>0</v>
      </c>
    </row>
    <row r="348" spans="1:21" x14ac:dyDescent="0.2">
      <c r="A348" s="111" t="s">
        <v>201</v>
      </c>
      <c r="B348" s="112" t="s">
        <v>795</v>
      </c>
      <c r="C348" s="112" t="s">
        <v>132</v>
      </c>
      <c r="D348" s="112" t="s">
        <v>45</v>
      </c>
      <c r="E348" s="112" t="s">
        <v>33</v>
      </c>
      <c r="F348" s="112" t="s">
        <v>33</v>
      </c>
      <c r="G348" s="113" t="s">
        <v>804</v>
      </c>
      <c r="H348" s="114" t="s">
        <v>803</v>
      </c>
      <c r="I348" s="115">
        <f t="shared" si="223"/>
        <v>0</v>
      </c>
      <c r="J348" s="115">
        <f t="shared" si="223"/>
        <v>40000</v>
      </c>
      <c r="K348" s="115">
        <f t="shared" si="223"/>
        <v>0</v>
      </c>
      <c r="L348" s="115">
        <f t="shared" si="223"/>
        <v>40000</v>
      </c>
      <c r="M348" s="115">
        <f t="shared" si="223"/>
        <v>0</v>
      </c>
      <c r="N348" s="115">
        <f t="shared" si="223"/>
        <v>40000</v>
      </c>
      <c r="O348" s="115">
        <f t="shared" si="223"/>
        <v>0</v>
      </c>
      <c r="P348" s="115">
        <f t="shared" si="223"/>
        <v>0</v>
      </c>
      <c r="Q348" s="115">
        <f t="shared" si="223"/>
        <v>0</v>
      </c>
      <c r="R348" s="115">
        <f t="shared" si="223"/>
        <v>0</v>
      </c>
      <c r="S348" s="115">
        <f t="shared" si="223"/>
        <v>0</v>
      </c>
      <c r="T348" s="115">
        <f t="shared" si="223"/>
        <v>0</v>
      </c>
      <c r="U348" s="115">
        <f t="shared" si="223"/>
        <v>0</v>
      </c>
    </row>
    <row r="349" spans="1:21" x14ac:dyDescent="0.2">
      <c r="A349" s="116" t="s">
        <v>201</v>
      </c>
      <c r="B349" s="117" t="s">
        <v>795</v>
      </c>
      <c r="C349" s="117" t="s">
        <v>132</v>
      </c>
      <c r="D349" s="117" t="s">
        <v>45</v>
      </c>
      <c r="E349" s="117" t="s">
        <v>45</v>
      </c>
      <c r="F349" s="117" t="s">
        <v>33</v>
      </c>
      <c r="G349" s="118" t="s">
        <v>805</v>
      </c>
      <c r="H349" s="119" t="s">
        <v>806</v>
      </c>
      <c r="I349" s="120">
        <v>0</v>
      </c>
      <c r="J349" s="120">
        <v>40000</v>
      </c>
      <c r="K349" s="120">
        <v>0</v>
      </c>
      <c r="L349" s="129">
        <f>+I349+J349-K349</f>
        <v>40000</v>
      </c>
      <c r="M349" s="120">
        <v>0</v>
      </c>
      <c r="N349" s="120">
        <v>40000</v>
      </c>
      <c r="O349" s="120">
        <f>+L349+M349-N349</f>
        <v>0</v>
      </c>
      <c r="P349" s="120">
        <v>0</v>
      </c>
      <c r="Q349" s="120">
        <v>0</v>
      </c>
      <c r="R349" s="120">
        <f>+O349+P349-Q349</f>
        <v>0</v>
      </c>
      <c r="S349" s="120">
        <v>0</v>
      </c>
      <c r="T349" s="120">
        <v>0</v>
      </c>
      <c r="U349" s="120">
        <f>+R349+S349-T349</f>
        <v>0</v>
      </c>
    </row>
    <row r="350" spans="1:21" x14ac:dyDescent="0.2">
      <c r="A350" s="106" t="s">
        <v>201</v>
      </c>
      <c r="B350" s="107" t="s">
        <v>795</v>
      </c>
      <c r="C350" s="107" t="s">
        <v>413</v>
      </c>
      <c r="D350" s="107" t="s">
        <v>33</v>
      </c>
      <c r="E350" s="107" t="s">
        <v>33</v>
      </c>
      <c r="F350" s="107" t="s">
        <v>33</v>
      </c>
      <c r="G350" s="108" t="s">
        <v>807</v>
      </c>
      <c r="H350" s="109" t="s">
        <v>808</v>
      </c>
      <c r="I350" s="123">
        <f t="shared" ref="I350:U350" si="224">+I351+I352</f>
        <v>0</v>
      </c>
      <c r="J350" s="123">
        <f t="shared" si="224"/>
        <v>0</v>
      </c>
      <c r="K350" s="123">
        <f t="shared" si="224"/>
        <v>0</v>
      </c>
      <c r="L350" s="123">
        <f t="shared" si="224"/>
        <v>0</v>
      </c>
      <c r="M350" s="123">
        <f t="shared" si="224"/>
        <v>0</v>
      </c>
      <c r="N350" s="123">
        <f t="shared" si="224"/>
        <v>0</v>
      </c>
      <c r="O350" s="123">
        <f t="shared" si="224"/>
        <v>0</v>
      </c>
      <c r="P350" s="123">
        <f t="shared" si="224"/>
        <v>0</v>
      </c>
      <c r="Q350" s="123">
        <f t="shared" si="224"/>
        <v>0</v>
      </c>
      <c r="R350" s="123">
        <f t="shared" si="224"/>
        <v>0</v>
      </c>
      <c r="S350" s="123">
        <f t="shared" si="224"/>
        <v>0</v>
      </c>
      <c r="T350" s="123">
        <f t="shared" si="224"/>
        <v>0</v>
      </c>
      <c r="U350" s="123">
        <f t="shared" si="224"/>
        <v>0</v>
      </c>
    </row>
    <row r="351" spans="1:21" x14ac:dyDescent="0.2">
      <c r="A351" s="111" t="s">
        <v>201</v>
      </c>
      <c r="B351" s="112" t="s">
        <v>795</v>
      </c>
      <c r="C351" s="112" t="s">
        <v>413</v>
      </c>
      <c r="D351" s="112" t="s">
        <v>45</v>
      </c>
      <c r="E351" s="112" t="s">
        <v>33</v>
      </c>
      <c r="F351" s="112" t="s">
        <v>33</v>
      </c>
      <c r="G351" s="113" t="s">
        <v>809</v>
      </c>
      <c r="H351" s="114" t="s">
        <v>810</v>
      </c>
      <c r="I351" s="115">
        <v>0</v>
      </c>
      <c r="J351" s="115">
        <v>0</v>
      </c>
      <c r="K351" s="115">
        <v>0</v>
      </c>
      <c r="L351" s="115">
        <v>0</v>
      </c>
      <c r="M351" s="115">
        <v>0</v>
      </c>
      <c r="N351" s="115">
        <v>0</v>
      </c>
      <c r="O351" s="115">
        <v>0</v>
      </c>
      <c r="P351" s="115">
        <v>0</v>
      </c>
      <c r="Q351" s="115">
        <v>0</v>
      </c>
      <c r="R351" s="115">
        <v>0</v>
      </c>
      <c r="S351" s="115">
        <v>0</v>
      </c>
      <c r="T351" s="115">
        <v>0</v>
      </c>
      <c r="U351" s="115">
        <v>0</v>
      </c>
    </row>
    <row r="352" spans="1:21" x14ac:dyDescent="0.2">
      <c r="A352" s="111" t="s">
        <v>201</v>
      </c>
      <c r="B352" s="112" t="s">
        <v>795</v>
      </c>
      <c r="C352" s="112" t="s">
        <v>413</v>
      </c>
      <c r="D352" s="112" t="s">
        <v>105</v>
      </c>
      <c r="E352" s="112" t="s">
        <v>33</v>
      </c>
      <c r="F352" s="112" t="s">
        <v>33</v>
      </c>
      <c r="G352" s="113" t="s">
        <v>811</v>
      </c>
      <c r="H352" s="114" t="s">
        <v>812</v>
      </c>
      <c r="I352" s="115">
        <v>0</v>
      </c>
      <c r="J352" s="115">
        <v>0</v>
      </c>
      <c r="K352" s="115">
        <v>0</v>
      </c>
      <c r="L352" s="115">
        <v>0</v>
      </c>
      <c r="M352" s="115">
        <v>0</v>
      </c>
      <c r="N352" s="115">
        <v>0</v>
      </c>
      <c r="O352" s="115">
        <v>0</v>
      </c>
      <c r="P352" s="115">
        <v>0</v>
      </c>
      <c r="Q352" s="115">
        <v>0</v>
      </c>
      <c r="R352" s="115">
        <v>0</v>
      </c>
      <c r="S352" s="115">
        <v>0</v>
      </c>
      <c r="T352" s="115">
        <v>0</v>
      </c>
      <c r="U352" s="115">
        <v>0</v>
      </c>
    </row>
    <row r="353" spans="1:21" s="79" customFormat="1" x14ac:dyDescent="0.2">
      <c r="A353" s="101" t="s">
        <v>201</v>
      </c>
      <c r="B353" s="102" t="s">
        <v>813</v>
      </c>
      <c r="C353" s="102" t="s">
        <v>32</v>
      </c>
      <c r="D353" s="102" t="s">
        <v>33</v>
      </c>
      <c r="E353" s="102" t="s">
        <v>33</v>
      </c>
      <c r="F353" s="102" t="s">
        <v>33</v>
      </c>
      <c r="G353" s="103" t="s">
        <v>814</v>
      </c>
      <c r="H353" s="104" t="s">
        <v>815</v>
      </c>
      <c r="I353" s="105">
        <f t="shared" ref="I353:U353" si="225">+I354+I355+I356+I359+I362+I369+I374+I379</f>
        <v>5224</v>
      </c>
      <c r="J353" s="105">
        <f t="shared" si="225"/>
        <v>14427</v>
      </c>
      <c r="K353" s="105">
        <f t="shared" si="225"/>
        <v>0</v>
      </c>
      <c r="L353" s="105">
        <f t="shared" si="225"/>
        <v>19651</v>
      </c>
      <c r="M353" s="105">
        <f>+M354+M355+M356+M359+M362+M369+M374+M379</f>
        <v>10300</v>
      </c>
      <c r="N353" s="105">
        <f t="shared" si="225"/>
        <v>0</v>
      </c>
      <c r="O353" s="105">
        <f t="shared" si="225"/>
        <v>29951</v>
      </c>
      <c r="P353" s="105">
        <f t="shared" si="225"/>
        <v>4636</v>
      </c>
      <c r="Q353" s="105">
        <f t="shared" si="225"/>
        <v>5107</v>
      </c>
      <c r="R353" s="105">
        <f t="shared" si="225"/>
        <v>29480</v>
      </c>
      <c r="S353" s="105">
        <f t="shared" si="225"/>
        <v>0</v>
      </c>
      <c r="T353" s="105">
        <f t="shared" si="225"/>
        <v>0</v>
      </c>
      <c r="U353" s="105">
        <f t="shared" si="225"/>
        <v>29480</v>
      </c>
    </row>
    <row r="354" spans="1:21" s="79" customFormat="1" x14ac:dyDescent="0.2">
      <c r="A354" s="106" t="s">
        <v>201</v>
      </c>
      <c r="B354" s="107" t="s">
        <v>813</v>
      </c>
      <c r="C354" s="107" t="s">
        <v>42</v>
      </c>
      <c r="D354" s="107" t="s">
        <v>33</v>
      </c>
      <c r="E354" s="107" t="s">
        <v>33</v>
      </c>
      <c r="F354" s="107" t="s">
        <v>33</v>
      </c>
      <c r="G354" s="108" t="s">
        <v>816</v>
      </c>
      <c r="H354" s="109" t="s">
        <v>817</v>
      </c>
      <c r="I354" s="110">
        <v>0</v>
      </c>
      <c r="J354" s="110">
        <v>0</v>
      </c>
      <c r="K354" s="110">
        <v>0</v>
      </c>
      <c r="L354" s="110">
        <v>0</v>
      </c>
      <c r="M354" s="110">
        <v>0</v>
      </c>
      <c r="N354" s="110">
        <v>0</v>
      </c>
      <c r="O354" s="110">
        <v>0</v>
      </c>
      <c r="P354" s="110">
        <v>0</v>
      </c>
      <c r="Q354" s="110">
        <v>0</v>
      </c>
      <c r="R354" s="110">
        <v>0</v>
      </c>
      <c r="S354" s="110">
        <v>0</v>
      </c>
      <c r="T354" s="110">
        <v>0</v>
      </c>
      <c r="U354" s="110">
        <v>0</v>
      </c>
    </row>
    <row r="355" spans="1:21" s="79" customFormat="1" x14ac:dyDescent="0.2">
      <c r="A355" s="106" t="s">
        <v>201</v>
      </c>
      <c r="B355" s="107" t="s">
        <v>813</v>
      </c>
      <c r="C355" s="107" t="s">
        <v>132</v>
      </c>
      <c r="D355" s="107" t="s">
        <v>33</v>
      </c>
      <c r="E355" s="107" t="s">
        <v>33</v>
      </c>
      <c r="F355" s="107" t="s">
        <v>33</v>
      </c>
      <c r="G355" s="108" t="s">
        <v>818</v>
      </c>
      <c r="H355" s="109" t="s">
        <v>819</v>
      </c>
      <c r="I355" s="110">
        <v>0</v>
      </c>
      <c r="J355" s="110">
        <v>0</v>
      </c>
      <c r="K355" s="110">
        <v>0</v>
      </c>
      <c r="L355" s="110">
        <v>0</v>
      </c>
      <c r="M355" s="110">
        <v>0</v>
      </c>
      <c r="N355" s="110">
        <v>0</v>
      </c>
      <c r="O355" s="110">
        <v>0</v>
      </c>
      <c r="P355" s="110">
        <v>0</v>
      </c>
      <c r="Q355" s="110">
        <v>0</v>
      </c>
      <c r="R355" s="110">
        <v>0</v>
      </c>
      <c r="S355" s="110">
        <v>0</v>
      </c>
      <c r="T355" s="110">
        <v>0</v>
      </c>
      <c r="U355" s="110">
        <v>0</v>
      </c>
    </row>
    <row r="356" spans="1:21" s="79" customFormat="1" x14ac:dyDescent="0.2">
      <c r="A356" s="106" t="s">
        <v>201</v>
      </c>
      <c r="B356" s="107" t="s">
        <v>813</v>
      </c>
      <c r="C356" s="107" t="s">
        <v>36</v>
      </c>
      <c r="D356" s="107" t="s">
        <v>33</v>
      </c>
      <c r="E356" s="107" t="s">
        <v>33</v>
      </c>
      <c r="F356" s="107" t="s">
        <v>33</v>
      </c>
      <c r="G356" s="108" t="s">
        <v>820</v>
      </c>
      <c r="H356" s="109" t="s">
        <v>821</v>
      </c>
      <c r="I356" s="110">
        <f t="shared" ref="I356:U357" si="226">+I357</f>
        <v>0</v>
      </c>
      <c r="J356" s="110">
        <f t="shared" si="226"/>
        <v>0</v>
      </c>
      <c r="K356" s="110">
        <f t="shared" si="226"/>
        <v>0</v>
      </c>
      <c r="L356" s="110">
        <f t="shared" si="226"/>
        <v>0</v>
      </c>
      <c r="M356" s="110">
        <f t="shared" si="226"/>
        <v>0</v>
      </c>
      <c r="N356" s="110">
        <f t="shared" si="226"/>
        <v>0</v>
      </c>
      <c r="O356" s="110">
        <f t="shared" si="226"/>
        <v>0</v>
      </c>
      <c r="P356" s="110">
        <f t="shared" si="226"/>
        <v>0</v>
      </c>
      <c r="Q356" s="110">
        <f t="shared" si="226"/>
        <v>0</v>
      </c>
      <c r="R356" s="110">
        <f t="shared" si="226"/>
        <v>0</v>
      </c>
      <c r="S356" s="110">
        <f t="shared" si="226"/>
        <v>0</v>
      </c>
      <c r="T356" s="110">
        <f t="shared" si="226"/>
        <v>0</v>
      </c>
      <c r="U356" s="110">
        <f t="shared" si="226"/>
        <v>0</v>
      </c>
    </row>
    <row r="357" spans="1:21" x14ac:dyDescent="0.2">
      <c r="A357" s="111" t="s">
        <v>201</v>
      </c>
      <c r="B357" s="112" t="s">
        <v>813</v>
      </c>
      <c r="C357" s="112" t="s">
        <v>36</v>
      </c>
      <c r="D357" s="112" t="s">
        <v>45</v>
      </c>
      <c r="E357" s="112" t="s">
        <v>33</v>
      </c>
      <c r="F357" s="112" t="s">
        <v>33</v>
      </c>
      <c r="G357" s="113" t="s">
        <v>822</v>
      </c>
      <c r="H357" s="114" t="s">
        <v>821</v>
      </c>
      <c r="I357" s="115">
        <f t="shared" si="226"/>
        <v>0</v>
      </c>
      <c r="J357" s="115">
        <f t="shared" si="226"/>
        <v>0</v>
      </c>
      <c r="K357" s="115">
        <f t="shared" si="226"/>
        <v>0</v>
      </c>
      <c r="L357" s="115">
        <f t="shared" si="226"/>
        <v>0</v>
      </c>
      <c r="M357" s="115">
        <f t="shared" si="226"/>
        <v>0</v>
      </c>
      <c r="N357" s="115">
        <f t="shared" si="226"/>
        <v>0</v>
      </c>
      <c r="O357" s="115">
        <f t="shared" si="226"/>
        <v>0</v>
      </c>
      <c r="P357" s="115">
        <f t="shared" si="226"/>
        <v>0</v>
      </c>
      <c r="Q357" s="115">
        <f t="shared" si="226"/>
        <v>0</v>
      </c>
      <c r="R357" s="115">
        <f t="shared" si="226"/>
        <v>0</v>
      </c>
      <c r="S357" s="115">
        <f t="shared" si="226"/>
        <v>0</v>
      </c>
      <c r="T357" s="115">
        <f t="shared" si="226"/>
        <v>0</v>
      </c>
      <c r="U357" s="115">
        <f t="shared" si="226"/>
        <v>0</v>
      </c>
    </row>
    <row r="358" spans="1:21" x14ac:dyDescent="0.2">
      <c r="A358" s="116" t="s">
        <v>201</v>
      </c>
      <c r="B358" s="117" t="s">
        <v>813</v>
      </c>
      <c r="C358" s="117" t="s">
        <v>36</v>
      </c>
      <c r="D358" s="117" t="s">
        <v>45</v>
      </c>
      <c r="E358" s="117" t="s">
        <v>45</v>
      </c>
      <c r="F358" s="117" t="s">
        <v>33</v>
      </c>
      <c r="G358" s="118" t="s">
        <v>823</v>
      </c>
      <c r="H358" s="119" t="s">
        <v>821</v>
      </c>
      <c r="I358" s="120">
        <v>0</v>
      </c>
      <c r="J358" s="120">
        <v>0</v>
      </c>
      <c r="K358" s="120">
        <v>0</v>
      </c>
      <c r="L358" s="120">
        <f>+I358+J358-K358</f>
        <v>0</v>
      </c>
      <c r="M358" s="120">
        <v>0</v>
      </c>
      <c r="N358" s="120">
        <v>0</v>
      </c>
      <c r="O358" s="120">
        <f>+L358+M358-N358</f>
        <v>0</v>
      </c>
      <c r="P358" s="120">
        <v>0</v>
      </c>
      <c r="Q358" s="120">
        <v>0</v>
      </c>
      <c r="R358" s="120">
        <f>+O358+P358-Q358</f>
        <v>0</v>
      </c>
      <c r="S358" s="120">
        <v>0</v>
      </c>
      <c r="T358" s="120">
        <v>0</v>
      </c>
      <c r="U358" s="120">
        <f>+R358+S358-T358</f>
        <v>0</v>
      </c>
    </row>
    <row r="359" spans="1:21" s="79" customFormat="1" x14ac:dyDescent="0.2">
      <c r="A359" s="106" t="s">
        <v>201</v>
      </c>
      <c r="B359" s="107" t="s">
        <v>813</v>
      </c>
      <c r="C359" s="107" t="s">
        <v>413</v>
      </c>
      <c r="D359" s="107" t="s">
        <v>33</v>
      </c>
      <c r="E359" s="107" t="s">
        <v>33</v>
      </c>
      <c r="F359" s="107" t="s">
        <v>33</v>
      </c>
      <c r="G359" s="108" t="s">
        <v>824</v>
      </c>
      <c r="H359" s="109" t="s">
        <v>825</v>
      </c>
      <c r="I359" s="110">
        <f t="shared" ref="I359:U359" si="227">+I360</f>
        <v>2000</v>
      </c>
      <c r="J359" s="110">
        <f t="shared" si="227"/>
        <v>5817</v>
      </c>
      <c r="K359" s="110">
        <f t="shared" si="227"/>
        <v>0</v>
      </c>
      <c r="L359" s="110">
        <f t="shared" si="227"/>
        <v>7817</v>
      </c>
      <c r="M359" s="110">
        <f t="shared" si="227"/>
        <v>0</v>
      </c>
      <c r="N359" s="110">
        <f t="shared" si="227"/>
        <v>0</v>
      </c>
      <c r="O359" s="110">
        <f t="shared" si="227"/>
        <v>7817</v>
      </c>
      <c r="P359" s="110">
        <f t="shared" si="227"/>
        <v>0</v>
      </c>
      <c r="Q359" s="110">
        <f t="shared" si="227"/>
        <v>5107</v>
      </c>
      <c r="R359" s="110">
        <f t="shared" si="227"/>
        <v>2710</v>
      </c>
      <c r="S359" s="110">
        <f t="shared" si="227"/>
        <v>0</v>
      </c>
      <c r="T359" s="110">
        <f t="shared" si="227"/>
        <v>0</v>
      </c>
      <c r="U359" s="110">
        <f t="shared" si="227"/>
        <v>2710</v>
      </c>
    </row>
    <row r="360" spans="1:21" x14ac:dyDescent="0.2">
      <c r="A360" s="111" t="s">
        <v>201</v>
      </c>
      <c r="B360" s="112" t="s">
        <v>813</v>
      </c>
      <c r="C360" s="112" t="s">
        <v>413</v>
      </c>
      <c r="D360" s="112" t="s">
        <v>45</v>
      </c>
      <c r="E360" s="112" t="s">
        <v>33</v>
      </c>
      <c r="F360" s="112" t="s">
        <v>33</v>
      </c>
      <c r="G360" s="113" t="s">
        <v>826</v>
      </c>
      <c r="H360" s="114" t="s">
        <v>825</v>
      </c>
      <c r="I360" s="115">
        <f t="shared" ref="I360:U360" si="228">I361</f>
        <v>2000</v>
      </c>
      <c r="J360" s="115">
        <f t="shared" si="228"/>
        <v>5817</v>
      </c>
      <c r="K360" s="115">
        <f t="shared" si="228"/>
        <v>0</v>
      </c>
      <c r="L360" s="115">
        <f t="shared" si="228"/>
        <v>7817</v>
      </c>
      <c r="M360" s="115">
        <f t="shared" si="228"/>
        <v>0</v>
      </c>
      <c r="N360" s="115">
        <f t="shared" si="228"/>
        <v>0</v>
      </c>
      <c r="O360" s="115">
        <f t="shared" si="228"/>
        <v>7817</v>
      </c>
      <c r="P360" s="115">
        <f t="shared" si="228"/>
        <v>0</v>
      </c>
      <c r="Q360" s="115">
        <f t="shared" si="228"/>
        <v>5107</v>
      </c>
      <c r="R360" s="115">
        <f t="shared" si="228"/>
        <v>2710</v>
      </c>
      <c r="S360" s="115">
        <f t="shared" si="228"/>
        <v>0</v>
      </c>
      <c r="T360" s="115">
        <f t="shared" si="228"/>
        <v>0</v>
      </c>
      <c r="U360" s="115">
        <f t="shared" si="228"/>
        <v>2710</v>
      </c>
    </row>
    <row r="361" spans="1:21" x14ac:dyDescent="0.2">
      <c r="A361" s="116" t="s">
        <v>201</v>
      </c>
      <c r="B361" s="117" t="s">
        <v>813</v>
      </c>
      <c r="C361" s="117" t="s">
        <v>413</v>
      </c>
      <c r="D361" s="117" t="s">
        <v>45</v>
      </c>
      <c r="E361" s="117" t="s">
        <v>45</v>
      </c>
      <c r="F361" s="117" t="s">
        <v>33</v>
      </c>
      <c r="G361" s="118" t="s">
        <v>827</v>
      </c>
      <c r="H361" s="119" t="s">
        <v>825</v>
      </c>
      <c r="I361" s="120">
        <v>2000</v>
      </c>
      <c r="J361" s="120">
        <v>5817</v>
      </c>
      <c r="K361" s="120">
        <v>0</v>
      </c>
      <c r="L361" s="120">
        <f>+I361+J361-K361</f>
        <v>7817</v>
      </c>
      <c r="M361" s="120">
        <v>0</v>
      </c>
      <c r="N361" s="120">
        <v>0</v>
      </c>
      <c r="O361" s="120">
        <f>+L361+M361-N361</f>
        <v>7817</v>
      </c>
      <c r="P361" s="120">
        <v>0</v>
      </c>
      <c r="Q361" s="120">
        <v>5107</v>
      </c>
      <c r="R361" s="120">
        <f>+O361+P361-Q361</f>
        <v>2710</v>
      </c>
      <c r="S361" s="120">
        <v>0</v>
      </c>
      <c r="T361" s="120">
        <v>0</v>
      </c>
      <c r="U361" s="120">
        <f>+R361+S361-T361</f>
        <v>2710</v>
      </c>
    </row>
    <row r="362" spans="1:21" s="79" customFormat="1" x14ac:dyDescent="0.2">
      <c r="A362" s="106" t="s">
        <v>201</v>
      </c>
      <c r="B362" s="107" t="s">
        <v>813</v>
      </c>
      <c r="C362" s="107" t="s">
        <v>39</v>
      </c>
      <c r="D362" s="107" t="s">
        <v>33</v>
      </c>
      <c r="E362" s="107" t="s">
        <v>33</v>
      </c>
      <c r="F362" s="107" t="s">
        <v>33</v>
      </c>
      <c r="G362" s="108" t="s">
        <v>828</v>
      </c>
      <c r="H362" s="109" t="s">
        <v>829</v>
      </c>
      <c r="I362" s="110">
        <f t="shared" ref="I362:U362" si="229">+I363+I365+I367</f>
        <v>0</v>
      </c>
      <c r="J362" s="110">
        <f t="shared" si="229"/>
        <v>4000</v>
      </c>
      <c r="K362" s="110">
        <f t="shared" si="229"/>
        <v>0</v>
      </c>
      <c r="L362" s="110">
        <f t="shared" si="229"/>
        <v>4000</v>
      </c>
      <c r="M362" s="110">
        <f t="shared" si="229"/>
        <v>0</v>
      </c>
      <c r="N362" s="110">
        <f t="shared" si="229"/>
        <v>0</v>
      </c>
      <c r="O362" s="110">
        <f t="shared" si="229"/>
        <v>4000</v>
      </c>
      <c r="P362" s="110">
        <f t="shared" si="229"/>
        <v>830</v>
      </c>
      <c r="Q362" s="110">
        <f t="shared" si="229"/>
        <v>0</v>
      </c>
      <c r="R362" s="110">
        <f t="shared" si="229"/>
        <v>4830</v>
      </c>
      <c r="S362" s="110">
        <f t="shared" si="229"/>
        <v>0</v>
      </c>
      <c r="T362" s="110">
        <f t="shared" si="229"/>
        <v>0</v>
      </c>
      <c r="U362" s="110">
        <f t="shared" si="229"/>
        <v>4830</v>
      </c>
    </row>
    <row r="363" spans="1:21" x14ac:dyDescent="0.2">
      <c r="A363" s="111" t="s">
        <v>201</v>
      </c>
      <c r="B363" s="112" t="s">
        <v>813</v>
      </c>
      <c r="C363" s="112" t="s">
        <v>39</v>
      </c>
      <c r="D363" s="112" t="s">
        <v>45</v>
      </c>
      <c r="E363" s="112" t="s">
        <v>33</v>
      </c>
      <c r="F363" s="112" t="s">
        <v>33</v>
      </c>
      <c r="G363" s="113" t="s">
        <v>830</v>
      </c>
      <c r="H363" s="114" t="s">
        <v>831</v>
      </c>
      <c r="I363" s="115">
        <f t="shared" ref="I363:U363" si="230">+I364</f>
        <v>0</v>
      </c>
      <c r="J363" s="115">
        <f t="shared" si="230"/>
        <v>0</v>
      </c>
      <c r="K363" s="115">
        <f t="shared" si="230"/>
        <v>0</v>
      </c>
      <c r="L363" s="115">
        <f t="shared" si="230"/>
        <v>0</v>
      </c>
      <c r="M363" s="115">
        <f t="shared" si="230"/>
        <v>0</v>
      </c>
      <c r="N363" s="115">
        <f t="shared" si="230"/>
        <v>0</v>
      </c>
      <c r="O363" s="115">
        <f t="shared" si="230"/>
        <v>0</v>
      </c>
      <c r="P363" s="115">
        <f t="shared" si="230"/>
        <v>0</v>
      </c>
      <c r="Q363" s="115">
        <f t="shared" si="230"/>
        <v>0</v>
      </c>
      <c r="R363" s="115">
        <f t="shared" si="230"/>
        <v>0</v>
      </c>
      <c r="S363" s="115">
        <f t="shared" si="230"/>
        <v>0</v>
      </c>
      <c r="T363" s="115">
        <f t="shared" si="230"/>
        <v>0</v>
      </c>
      <c r="U363" s="115">
        <f t="shared" si="230"/>
        <v>0</v>
      </c>
    </row>
    <row r="364" spans="1:21" x14ac:dyDescent="0.2">
      <c r="A364" s="116" t="s">
        <v>201</v>
      </c>
      <c r="B364" s="117" t="s">
        <v>813</v>
      </c>
      <c r="C364" s="117" t="s">
        <v>39</v>
      </c>
      <c r="D364" s="117" t="s">
        <v>45</v>
      </c>
      <c r="E364" s="117" t="s">
        <v>45</v>
      </c>
      <c r="F364" s="117" t="s">
        <v>33</v>
      </c>
      <c r="G364" s="118" t="s">
        <v>832</v>
      </c>
      <c r="H364" s="119" t="s">
        <v>831</v>
      </c>
      <c r="I364" s="120">
        <v>0</v>
      </c>
      <c r="J364" s="120">
        <v>0</v>
      </c>
      <c r="K364" s="120">
        <v>0</v>
      </c>
      <c r="L364" s="120">
        <f>+I364+J364-K364</f>
        <v>0</v>
      </c>
      <c r="M364" s="120">
        <v>0</v>
      </c>
      <c r="N364" s="120">
        <v>0</v>
      </c>
      <c r="O364" s="120">
        <f>+L364+M364-N364</f>
        <v>0</v>
      </c>
      <c r="P364" s="120">
        <v>0</v>
      </c>
      <c r="Q364" s="120">
        <v>0</v>
      </c>
      <c r="R364" s="120">
        <f>+O364+P364-Q364</f>
        <v>0</v>
      </c>
      <c r="S364" s="120">
        <v>0</v>
      </c>
      <c r="T364" s="120">
        <v>0</v>
      </c>
      <c r="U364" s="120">
        <f>+R364+S364-T364</f>
        <v>0</v>
      </c>
    </row>
    <row r="365" spans="1:21" x14ac:dyDescent="0.2">
      <c r="A365" s="111" t="s">
        <v>201</v>
      </c>
      <c r="B365" s="112" t="s">
        <v>813</v>
      </c>
      <c r="C365" s="112" t="s">
        <v>39</v>
      </c>
      <c r="D365" s="112" t="s">
        <v>51</v>
      </c>
      <c r="E365" s="112" t="s">
        <v>33</v>
      </c>
      <c r="F365" s="112" t="s">
        <v>33</v>
      </c>
      <c r="G365" s="113" t="s">
        <v>833</v>
      </c>
      <c r="H365" s="114" t="s">
        <v>834</v>
      </c>
      <c r="I365" s="115">
        <f>+I366</f>
        <v>0</v>
      </c>
      <c r="J365" s="115">
        <f t="shared" ref="J365:U365" si="231">+J366</f>
        <v>0</v>
      </c>
      <c r="K365" s="115">
        <f t="shared" si="231"/>
        <v>0</v>
      </c>
      <c r="L365" s="115">
        <f t="shared" si="231"/>
        <v>0</v>
      </c>
      <c r="M365" s="115">
        <f t="shared" si="231"/>
        <v>0</v>
      </c>
      <c r="N365" s="115">
        <f t="shared" si="231"/>
        <v>0</v>
      </c>
      <c r="O365" s="115">
        <f t="shared" si="231"/>
        <v>0</v>
      </c>
      <c r="P365" s="115">
        <f t="shared" si="231"/>
        <v>0</v>
      </c>
      <c r="Q365" s="115">
        <f t="shared" si="231"/>
        <v>0</v>
      </c>
      <c r="R365" s="115">
        <f t="shared" si="231"/>
        <v>0</v>
      </c>
      <c r="S365" s="115">
        <f t="shared" si="231"/>
        <v>0</v>
      </c>
      <c r="T365" s="115">
        <f t="shared" si="231"/>
        <v>0</v>
      </c>
      <c r="U365" s="115">
        <f t="shared" si="231"/>
        <v>0</v>
      </c>
    </row>
    <row r="366" spans="1:21" x14ac:dyDescent="0.2">
      <c r="A366" s="111"/>
      <c r="B366" s="112"/>
      <c r="C366" s="112"/>
      <c r="D366" s="112"/>
      <c r="E366" s="112"/>
      <c r="F366" s="112"/>
      <c r="G366" s="118" t="s">
        <v>835</v>
      </c>
      <c r="H366" s="119" t="s">
        <v>834</v>
      </c>
      <c r="I366" s="120">
        <v>0</v>
      </c>
      <c r="J366" s="120">
        <v>0</v>
      </c>
      <c r="K366" s="120">
        <v>0</v>
      </c>
      <c r="L366" s="120">
        <f>+I366+J366-K366</f>
        <v>0</v>
      </c>
      <c r="M366" s="120">
        <v>0</v>
      </c>
      <c r="N366" s="120">
        <v>0</v>
      </c>
      <c r="O366" s="120">
        <f>+L366+M366-N366</f>
        <v>0</v>
      </c>
      <c r="P366" s="120">
        <v>0</v>
      </c>
      <c r="Q366" s="120">
        <v>0</v>
      </c>
      <c r="R366" s="120">
        <f>+O366+P366-Q366</f>
        <v>0</v>
      </c>
      <c r="S366" s="120">
        <v>0</v>
      </c>
      <c r="T366" s="120">
        <v>0</v>
      </c>
      <c r="U366" s="120">
        <f>+R366+S366-T366</f>
        <v>0</v>
      </c>
    </row>
    <row r="367" spans="1:21" x14ac:dyDescent="0.2">
      <c r="A367" s="111" t="s">
        <v>201</v>
      </c>
      <c r="B367" s="112" t="s">
        <v>813</v>
      </c>
      <c r="C367" s="112" t="s">
        <v>39</v>
      </c>
      <c r="D367" s="112" t="s">
        <v>105</v>
      </c>
      <c r="E367" s="112" t="s">
        <v>33</v>
      </c>
      <c r="F367" s="112" t="s">
        <v>33</v>
      </c>
      <c r="G367" s="113" t="s">
        <v>836</v>
      </c>
      <c r="H367" s="114" t="s">
        <v>409</v>
      </c>
      <c r="I367" s="115">
        <f t="shared" ref="I367:U367" si="232">+I368</f>
        <v>0</v>
      </c>
      <c r="J367" s="115">
        <f t="shared" si="232"/>
        <v>4000</v>
      </c>
      <c r="K367" s="115">
        <f t="shared" si="232"/>
        <v>0</v>
      </c>
      <c r="L367" s="115">
        <f t="shared" si="232"/>
        <v>4000</v>
      </c>
      <c r="M367" s="115">
        <f t="shared" si="232"/>
        <v>0</v>
      </c>
      <c r="N367" s="115">
        <f t="shared" si="232"/>
        <v>0</v>
      </c>
      <c r="O367" s="115">
        <f t="shared" si="232"/>
        <v>4000</v>
      </c>
      <c r="P367" s="115">
        <f t="shared" si="232"/>
        <v>830</v>
      </c>
      <c r="Q367" s="115">
        <f t="shared" si="232"/>
        <v>0</v>
      </c>
      <c r="R367" s="115">
        <f t="shared" si="232"/>
        <v>4830</v>
      </c>
      <c r="S367" s="115">
        <f t="shared" si="232"/>
        <v>0</v>
      </c>
      <c r="T367" s="115">
        <f t="shared" si="232"/>
        <v>0</v>
      </c>
      <c r="U367" s="115">
        <f t="shared" si="232"/>
        <v>4830</v>
      </c>
    </row>
    <row r="368" spans="1:21" x14ac:dyDescent="0.2">
      <c r="A368" s="116" t="s">
        <v>201</v>
      </c>
      <c r="B368" s="117" t="s">
        <v>813</v>
      </c>
      <c r="C368" s="117" t="s">
        <v>39</v>
      </c>
      <c r="D368" s="117" t="s">
        <v>105</v>
      </c>
      <c r="E368" s="117" t="s">
        <v>45</v>
      </c>
      <c r="F368" s="117" t="s">
        <v>33</v>
      </c>
      <c r="G368" s="118" t="s">
        <v>837</v>
      </c>
      <c r="H368" s="119" t="s">
        <v>838</v>
      </c>
      <c r="I368" s="120">
        <v>0</v>
      </c>
      <c r="J368" s="120">
        <v>4000</v>
      </c>
      <c r="K368" s="120">
        <v>0</v>
      </c>
      <c r="L368" s="129">
        <f>+I368+J368-K368</f>
        <v>4000</v>
      </c>
      <c r="M368" s="120"/>
      <c r="N368" s="120">
        <v>0</v>
      </c>
      <c r="O368" s="120">
        <f>+L368+M368-N368</f>
        <v>4000</v>
      </c>
      <c r="P368" s="120">
        <v>830</v>
      </c>
      <c r="Q368" s="120">
        <v>0</v>
      </c>
      <c r="R368" s="120">
        <f>+O368+P368-Q368</f>
        <v>4830</v>
      </c>
      <c r="S368" s="120">
        <v>0</v>
      </c>
      <c r="T368" s="120">
        <v>0</v>
      </c>
      <c r="U368" s="120">
        <f>+R368+S368-T368</f>
        <v>4830</v>
      </c>
    </row>
    <row r="369" spans="1:21" s="79" customFormat="1" x14ac:dyDescent="0.2">
      <c r="A369" s="106" t="s">
        <v>201</v>
      </c>
      <c r="B369" s="107" t="s">
        <v>813</v>
      </c>
      <c r="C369" s="107" t="s">
        <v>536</v>
      </c>
      <c r="D369" s="107" t="s">
        <v>33</v>
      </c>
      <c r="E369" s="107" t="s">
        <v>33</v>
      </c>
      <c r="F369" s="107" t="s">
        <v>33</v>
      </c>
      <c r="G369" s="108" t="s">
        <v>839</v>
      </c>
      <c r="H369" s="109" t="s">
        <v>840</v>
      </c>
      <c r="I369" s="110">
        <f t="shared" ref="I369:U369" si="233">+I370+I372</f>
        <v>3224</v>
      </c>
      <c r="J369" s="110">
        <f t="shared" si="233"/>
        <v>4610</v>
      </c>
      <c r="K369" s="110">
        <f t="shared" si="233"/>
        <v>0</v>
      </c>
      <c r="L369" s="110">
        <f t="shared" si="233"/>
        <v>7834</v>
      </c>
      <c r="M369" s="110">
        <f t="shared" si="233"/>
        <v>10300</v>
      </c>
      <c r="N369" s="110">
        <f t="shared" si="233"/>
        <v>0</v>
      </c>
      <c r="O369" s="110">
        <f t="shared" si="233"/>
        <v>18134</v>
      </c>
      <c r="P369" s="110">
        <f t="shared" si="233"/>
        <v>3806</v>
      </c>
      <c r="Q369" s="110">
        <f t="shared" si="233"/>
        <v>0</v>
      </c>
      <c r="R369" s="110">
        <f>+R370+R372</f>
        <v>21940</v>
      </c>
      <c r="S369" s="110">
        <f t="shared" si="233"/>
        <v>0</v>
      </c>
      <c r="T369" s="110">
        <f t="shared" si="233"/>
        <v>0</v>
      </c>
      <c r="U369" s="110">
        <f t="shared" si="233"/>
        <v>21940</v>
      </c>
    </row>
    <row r="370" spans="1:21" x14ac:dyDescent="0.2">
      <c r="A370" s="111" t="s">
        <v>201</v>
      </c>
      <c r="B370" s="112" t="s">
        <v>813</v>
      </c>
      <c r="C370" s="112" t="s">
        <v>536</v>
      </c>
      <c r="D370" s="112" t="s">
        <v>45</v>
      </c>
      <c r="E370" s="112" t="s">
        <v>33</v>
      </c>
      <c r="F370" s="112" t="s">
        <v>33</v>
      </c>
      <c r="G370" s="113" t="s">
        <v>841</v>
      </c>
      <c r="H370" s="114" t="s">
        <v>842</v>
      </c>
      <c r="I370" s="115">
        <f t="shared" ref="I370:U370" si="234">+I371</f>
        <v>2000</v>
      </c>
      <c r="J370" s="115">
        <f t="shared" si="234"/>
        <v>4610</v>
      </c>
      <c r="K370" s="115">
        <f t="shared" si="234"/>
        <v>0</v>
      </c>
      <c r="L370" s="115">
        <f t="shared" si="234"/>
        <v>6610</v>
      </c>
      <c r="M370" s="115">
        <f t="shared" si="234"/>
        <v>10300</v>
      </c>
      <c r="N370" s="115">
        <f t="shared" si="234"/>
        <v>0</v>
      </c>
      <c r="O370" s="115">
        <f t="shared" si="234"/>
        <v>16910</v>
      </c>
      <c r="P370" s="115">
        <f t="shared" si="234"/>
        <v>3266</v>
      </c>
      <c r="Q370" s="115">
        <f t="shared" si="234"/>
        <v>0</v>
      </c>
      <c r="R370" s="115">
        <f t="shared" si="234"/>
        <v>20176</v>
      </c>
      <c r="S370" s="115">
        <f t="shared" si="234"/>
        <v>0</v>
      </c>
      <c r="T370" s="115">
        <f t="shared" si="234"/>
        <v>0</v>
      </c>
      <c r="U370" s="115">
        <f t="shared" si="234"/>
        <v>20176</v>
      </c>
    </row>
    <row r="371" spans="1:21" x14ac:dyDescent="0.2">
      <c r="A371" s="116" t="s">
        <v>201</v>
      </c>
      <c r="B371" s="117" t="s">
        <v>813</v>
      </c>
      <c r="C371" s="117" t="s">
        <v>536</v>
      </c>
      <c r="D371" s="117" t="s">
        <v>45</v>
      </c>
      <c r="E371" s="117" t="s">
        <v>45</v>
      </c>
      <c r="F371" s="117" t="s">
        <v>33</v>
      </c>
      <c r="G371" s="118" t="s">
        <v>843</v>
      </c>
      <c r="H371" s="119" t="s">
        <v>842</v>
      </c>
      <c r="I371" s="120">
        <v>2000</v>
      </c>
      <c r="J371" s="120">
        <v>4610</v>
      </c>
      <c r="K371" s="120">
        <v>0</v>
      </c>
      <c r="L371" s="120">
        <f>+I371+J371-K371</f>
        <v>6610</v>
      </c>
      <c r="M371" s="120">
        <v>10300</v>
      </c>
      <c r="N371" s="120">
        <v>0</v>
      </c>
      <c r="O371" s="120">
        <f>+L371+M371-N371</f>
        <v>16910</v>
      </c>
      <c r="P371" s="120">
        <v>3266</v>
      </c>
      <c r="Q371" s="122"/>
      <c r="R371" s="120">
        <f>+O371+P371-Q371</f>
        <v>20176</v>
      </c>
      <c r="S371" s="120">
        <v>0</v>
      </c>
      <c r="T371" s="120">
        <v>0</v>
      </c>
      <c r="U371" s="120">
        <f>+R371+S371-T371</f>
        <v>20176</v>
      </c>
    </row>
    <row r="372" spans="1:21" x14ac:dyDescent="0.2">
      <c r="A372" s="111" t="s">
        <v>201</v>
      </c>
      <c r="B372" s="112" t="s">
        <v>813</v>
      </c>
      <c r="C372" s="112" t="s">
        <v>536</v>
      </c>
      <c r="D372" s="112" t="s">
        <v>51</v>
      </c>
      <c r="E372" s="112" t="s">
        <v>33</v>
      </c>
      <c r="F372" s="112" t="s">
        <v>33</v>
      </c>
      <c r="G372" s="113" t="s">
        <v>844</v>
      </c>
      <c r="H372" s="114" t="s">
        <v>845</v>
      </c>
      <c r="I372" s="115">
        <f t="shared" ref="I372:U372" si="235">+I373</f>
        <v>1224</v>
      </c>
      <c r="J372" s="115">
        <f t="shared" si="235"/>
        <v>0</v>
      </c>
      <c r="K372" s="115">
        <f t="shared" si="235"/>
        <v>0</v>
      </c>
      <c r="L372" s="115">
        <f t="shared" si="235"/>
        <v>1224</v>
      </c>
      <c r="M372" s="115">
        <f t="shared" si="235"/>
        <v>0</v>
      </c>
      <c r="N372" s="115">
        <f t="shared" si="235"/>
        <v>0</v>
      </c>
      <c r="O372" s="115">
        <f t="shared" si="235"/>
        <v>1224</v>
      </c>
      <c r="P372" s="115">
        <f t="shared" si="235"/>
        <v>540</v>
      </c>
      <c r="Q372" s="115">
        <f t="shared" si="235"/>
        <v>0</v>
      </c>
      <c r="R372" s="115">
        <f t="shared" si="235"/>
        <v>1764</v>
      </c>
      <c r="S372" s="115">
        <f t="shared" si="235"/>
        <v>0</v>
      </c>
      <c r="T372" s="115">
        <f t="shared" si="235"/>
        <v>0</v>
      </c>
      <c r="U372" s="115">
        <f t="shared" si="235"/>
        <v>1764</v>
      </c>
    </row>
    <row r="373" spans="1:21" x14ac:dyDescent="0.2">
      <c r="A373" s="116" t="s">
        <v>201</v>
      </c>
      <c r="B373" s="117" t="s">
        <v>813</v>
      </c>
      <c r="C373" s="117" t="s">
        <v>536</v>
      </c>
      <c r="D373" s="117" t="s">
        <v>51</v>
      </c>
      <c r="E373" s="117" t="s">
        <v>45</v>
      </c>
      <c r="F373" s="117" t="s">
        <v>33</v>
      </c>
      <c r="G373" s="118" t="s">
        <v>846</v>
      </c>
      <c r="H373" s="119" t="s">
        <v>845</v>
      </c>
      <c r="I373" s="120">
        <v>1224</v>
      </c>
      <c r="J373" s="120">
        <v>0</v>
      </c>
      <c r="K373" s="120">
        <v>0</v>
      </c>
      <c r="L373" s="120">
        <f>+I373+J373-K373</f>
        <v>1224</v>
      </c>
      <c r="M373" s="120">
        <v>0</v>
      </c>
      <c r="N373" s="120">
        <v>0</v>
      </c>
      <c r="O373" s="120">
        <f>+L373+M373-N373</f>
        <v>1224</v>
      </c>
      <c r="P373" s="120">
        <v>540</v>
      </c>
      <c r="Q373" s="120">
        <v>0</v>
      </c>
      <c r="R373" s="120">
        <f>+O373+P373-Q373</f>
        <v>1764</v>
      </c>
      <c r="S373" s="120">
        <v>0</v>
      </c>
      <c r="T373" s="120">
        <v>0</v>
      </c>
      <c r="U373" s="120">
        <f>+R373+S373-T373</f>
        <v>1764</v>
      </c>
    </row>
    <row r="374" spans="1:21" s="79" customFormat="1" x14ac:dyDescent="0.2">
      <c r="A374" s="106" t="s">
        <v>201</v>
      </c>
      <c r="B374" s="107" t="s">
        <v>813</v>
      </c>
      <c r="C374" s="107" t="s">
        <v>127</v>
      </c>
      <c r="D374" s="107" t="s">
        <v>33</v>
      </c>
      <c r="E374" s="107" t="s">
        <v>33</v>
      </c>
      <c r="F374" s="107" t="s">
        <v>33</v>
      </c>
      <c r="G374" s="108" t="s">
        <v>847</v>
      </c>
      <c r="H374" s="109" t="s">
        <v>848</v>
      </c>
      <c r="I374" s="110">
        <f t="shared" ref="I374:U374" si="236">+I375+I377</f>
        <v>0</v>
      </c>
      <c r="J374" s="110">
        <f t="shared" si="236"/>
        <v>0</v>
      </c>
      <c r="K374" s="110">
        <f t="shared" si="236"/>
        <v>0</v>
      </c>
      <c r="L374" s="110">
        <f t="shared" si="236"/>
        <v>0</v>
      </c>
      <c r="M374" s="110">
        <f t="shared" si="236"/>
        <v>0</v>
      </c>
      <c r="N374" s="110">
        <f t="shared" si="236"/>
        <v>0</v>
      </c>
      <c r="O374" s="110">
        <f>+O375+O377</f>
        <v>0</v>
      </c>
      <c r="P374" s="110">
        <f t="shared" si="236"/>
        <v>0</v>
      </c>
      <c r="Q374" s="110">
        <f t="shared" si="236"/>
        <v>0</v>
      </c>
      <c r="R374" s="110">
        <f t="shared" si="236"/>
        <v>0</v>
      </c>
      <c r="S374" s="110">
        <f t="shared" si="236"/>
        <v>0</v>
      </c>
      <c r="T374" s="110">
        <f t="shared" si="236"/>
        <v>0</v>
      </c>
      <c r="U374" s="110">
        <f t="shared" si="236"/>
        <v>0</v>
      </c>
    </row>
    <row r="375" spans="1:21" x14ac:dyDescent="0.2">
      <c r="A375" s="111" t="s">
        <v>201</v>
      </c>
      <c r="B375" s="112" t="s">
        <v>813</v>
      </c>
      <c r="C375" s="112" t="s">
        <v>127</v>
      </c>
      <c r="D375" s="112" t="s">
        <v>45</v>
      </c>
      <c r="E375" s="112" t="s">
        <v>33</v>
      </c>
      <c r="F375" s="112" t="s">
        <v>33</v>
      </c>
      <c r="G375" s="113" t="s">
        <v>849</v>
      </c>
      <c r="H375" s="114" t="s">
        <v>850</v>
      </c>
      <c r="I375" s="115">
        <f t="shared" ref="I375:U375" si="237">+I376</f>
        <v>0</v>
      </c>
      <c r="J375" s="115">
        <f t="shared" si="237"/>
        <v>0</v>
      </c>
      <c r="K375" s="115">
        <f t="shared" si="237"/>
        <v>0</v>
      </c>
      <c r="L375" s="115">
        <f t="shared" si="237"/>
        <v>0</v>
      </c>
      <c r="M375" s="115">
        <f t="shared" si="237"/>
        <v>0</v>
      </c>
      <c r="N375" s="115">
        <f t="shared" si="237"/>
        <v>0</v>
      </c>
      <c r="O375" s="115">
        <f t="shared" si="237"/>
        <v>0</v>
      </c>
      <c r="P375" s="115">
        <f t="shared" si="237"/>
        <v>0</v>
      </c>
      <c r="Q375" s="115">
        <f t="shared" si="237"/>
        <v>0</v>
      </c>
      <c r="R375" s="115">
        <f t="shared" si="237"/>
        <v>0</v>
      </c>
      <c r="S375" s="115">
        <f t="shared" si="237"/>
        <v>0</v>
      </c>
      <c r="T375" s="115">
        <f t="shared" si="237"/>
        <v>0</v>
      </c>
      <c r="U375" s="115">
        <f t="shared" si="237"/>
        <v>0</v>
      </c>
    </row>
    <row r="376" spans="1:21" x14ac:dyDescent="0.2">
      <c r="A376" s="116" t="s">
        <v>201</v>
      </c>
      <c r="B376" s="117" t="s">
        <v>813</v>
      </c>
      <c r="C376" s="117" t="s">
        <v>127</v>
      </c>
      <c r="D376" s="117" t="s">
        <v>45</v>
      </c>
      <c r="E376" s="117" t="s">
        <v>45</v>
      </c>
      <c r="F376" s="117" t="s">
        <v>33</v>
      </c>
      <c r="G376" s="118" t="s">
        <v>851</v>
      </c>
      <c r="H376" s="119" t="s">
        <v>850</v>
      </c>
      <c r="I376" s="120">
        <v>0</v>
      </c>
      <c r="J376" s="120">
        <v>0</v>
      </c>
      <c r="K376" s="120">
        <v>0</v>
      </c>
      <c r="L376" s="120">
        <f>+I376+J376-K376</f>
        <v>0</v>
      </c>
      <c r="M376" s="120">
        <v>0</v>
      </c>
      <c r="N376" s="120">
        <v>0</v>
      </c>
      <c r="O376" s="120">
        <f>+L376+M376-N376</f>
        <v>0</v>
      </c>
      <c r="P376" s="120">
        <v>0</v>
      </c>
      <c r="Q376" s="120">
        <v>0</v>
      </c>
      <c r="R376" s="120">
        <f>+O376+P376-Q376</f>
        <v>0</v>
      </c>
      <c r="S376" s="120">
        <v>0</v>
      </c>
      <c r="T376" s="120">
        <v>0</v>
      </c>
      <c r="U376" s="120">
        <f>+R376+S376-T376</f>
        <v>0</v>
      </c>
    </row>
    <row r="377" spans="1:21" x14ac:dyDescent="0.2">
      <c r="A377" s="111" t="s">
        <v>201</v>
      </c>
      <c r="B377" s="112" t="s">
        <v>813</v>
      </c>
      <c r="C377" s="112" t="s">
        <v>127</v>
      </c>
      <c r="D377" s="112" t="s">
        <v>51</v>
      </c>
      <c r="E377" s="112" t="s">
        <v>33</v>
      </c>
      <c r="F377" s="112" t="s">
        <v>33</v>
      </c>
      <c r="G377" s="113" t="s">
        <v>852</v>
      </c>
      <c r="H377" s="114" t="s">
        <v>853</v>
      </c>
      <c r="I377" s="115">
        <f t="shared" ref="I377:U377" si="238">+I378</f>
        <v>0</v>
      </c>
      <c r="J377" s="115">
        <f t="shared" si="238"/>
        <v>0</v>
      </c>
      <c r="K377" s="115">
        <f t="shared" si="238"/>
        <v>0</v>
      </c>
      <c r="L377" s="115">
        <f t="shared" si="238"/>
        <v>0</v>
      </c>
      <c r="M377" s="115">
        <f t="shared" si="238"/>
        <v>0</v>
      </c>
      <c r="N377" s="115">
        <f t="shared" si="238"/>
        <v>0</v>
      </c>
      <c r="O377" s="115">
        <f t="shared" si="238"/>
        <v>0</v>
      </c>
      <c r="P377" s="115">
        <f t="shared" si="238"/>
        <v>0</v>
      </c>
      <c r="Q377" s="115">
        <f t="shared" si="238"/>
        <v>0</v>
      </c>
      <c r="R377" s="115">
        <f t="shared" si="238"/>
        <v>0</v>
      </c>
      <c r="S377" s="115">
        <f t="shared" si="238"/>
        <v>0</v>
      </c>
      <c r="T377" s="115">
        <f t="shared" si="238"/>
        <v>0</v>
      </c>
      <c r="U377" s="115">
        <f t="shared" si="238"/>
        <v>0</v>
      </c>
    </row>
    <row r="378" spans="1:21" x14ac:dyDescent="0.2">
      <c r="A378" s="116" t="s">
        <v>201</v>
      </c>
      <c r="B378" s="117" t="s">
        <v>813</v>
      </c>
      <c r="C378" s="117" t="s">
        <v>127</v>
      </c>
      <c r="D378" s="117" t="s">
        <v>51</v>
      </c>
      <c r="E378" s="117" t="s">
        <v>45</v>
      </c>
      <c r="F378" s="117" t="s">
        <v>33</v>
      </c>
      <c r="G378" s="118" t="s">
        <v>854</v>
      </c>
      <c r="H378" s="119" t="s">
        <v>853</v>
      </c>
      <c r="I378" s="120">
        <v>0</v>
      </c>
      <c r="J378" s="120">
        <v>0</v>
      </c>
      <c r="K378" s="120">
        <v>0</v>
      </c>
      <c r="L378" s="120">
        <f>+I378+J378-K378</f>
        <v>0</v>
      </c>
      <c r="M378" s="120">
        <v>0</v>
      </c>
      <c r="N378" s="120">
        <v>0</v>
      </c>
      <c r="O378" s="120">
        <f>+L378+M378-N378</f>
        <v>0</v>
      </c>
      <c r="P378" s="120">
        <v>0</v>
      </c>
      <c r="Q378" s="120">
        <v>0</v>
      </c>
      <c r="R378" s="120">
        <f>+O378+P378-Q378</f>
        <v>0</v>
      </c>
      <c r="S378" s="120">
        <v>0</v>
      </c>
      <c r="T378" s="120">
        <v>0</v>
      </c>
      <c r="U378" s="120">
        <f>+R378+S378-T378</f>
        <v>0</v>
      </c>
    </row>
    <row r="379" spans="1:21" s="79" customFormat="1" x14ac:dyDescent="0.2">
      <c r="A379" s="106" t="s">
        <v>201</v>
      </c>
      <c r="B379" s="107" t="s">
        <v>813</v>
      </c>
      <c r="C379" s="107" t="s">
        <v>162</v>
      </c>
      <c r="D379" s="107" t="s">
        <v>33</v>
      </c>
      <c r="E379" s="107" t="s">
        <v>33</v>
      </c>
      <c r="F379" s="107" t="s">
        <v>33</v>
      </c>
      <c r="G379" s="108" t="s">
        <v>855</v>
      </c>
      <c r="H379" s="109" t="s">
        <v>856</v>
      </c>
      <c r="I379" s="130">
        <v>0</v>
      </c>
      <c r="J379" s="130">
        <v>0</v>
      </c>
      <c r="K379" s="130">
        <v>0</v>
      </c>
      <c r="L379" s="130">
        <v>0</v>
      </c>
      <c r="M379" s="130">
        <v>0</v>
      </c>
      <c r="N379" s="130">
        <v>0</v>
      </c>
      <c r="O379" s="130">
        <v>0</v>
      </c>
      <c r="P379" s="130">
        <v>0</v>
      </c>
      <c r="Q379" s="130">
        <v>0</v>
      </c>
      <c r="R379" s="130">
        <v>0</v>
      </c>
      <c r="S379" s="130">
        <v>0</v>
      </c>
      <c r="T379" s="130">
        <v>0</v>
      </c>
      <c r="U379" s="130">
        <v>0</v>
      </c>
    </row>
    <row r="380" spans="1:21" s="79" customFormat="1" x14ac:dyDescent="0.2">
      <c r="A380" s="101" t="s">
        <v>201</v>
      </c>
      <c r="B380" s="102" t="s">
        <v>857</v>
      </c>
      <c r="C380" s="102" t="s">
        <v>32</v>
      </c>
      <c r="D380" s="102" t="s">
        <v>33</v>
      </c>
      <c r="E380" s="102" t="s">
        <v>33</v>
      </c>
      <c r="F380" s="102" t="s">
        <v>33</v>
      </c>
      <c r="G380" s="103" t="s">
        <v>858</v>
      </c>
      <c r="H380" s="104" t="s">
        <v>859</v>
      </c>
      <c r="I380" s="131">
        <f t="shared" ref="I380:U380" si="239">+I381+I385+I386</f>
        <v>0</v>
      </c>
      <c r="J380" s="131">
        <f t="shared" si="239"/>
        <v>0</v>
      </c>
      <c r="K380" s="131">
        <f t="shared" si="239"/>
        <v>0</v>
      </c>
      <c r="L380" s="131">
        <f t="shared" si="239"/>
        <v>0</v>
      </c>
      <c r="M380" s="131">
        <f t="shared" si="239"/>
        <v>0</v>
      </c>
      <c r="N380" s="131">
        <f t="shared" si="239"/>
        <v>0</v>
      </c>
      <c r="O380" s="131">
        <f t="shared" si="239"/>
        <v>0</v>
      </c>
      <c r="P380" s="131">
        <f t="shared" si="239"/>
        <v>0</v>
      </c>
      <c r="Q380" s="131">
        <f t="shared" si="239"/>
        <v>0</v>
      </c>
      <c r="R380" s="131">
        <f t="shared" si="239"/>
        <v>0</v>
      </c>
      <c r="S380" s="131">
        <f t="shared" si="239"/>
        <v>0</v>
      </c>
      <c r="T380" s="131">
        <f t="shared" si="239"/>
        <v>0</v>
      </c>
      <c r="U380" s="131">
        <f t="shared" si="239"/>
        <v>0</v>
      </c>
    </row>
    <row r="381" spans="1:21" s="79" customFormat="1" x14ac:dyDescent="0.2">
      <c r="A381" s="106" t="s">
        <v>201</v>
      </c>
      <c r="B381" s="107" t="s">
        <v>857</v>
      </c>
      <c r="C381" s="107" t="s">
        <v>42</v>
      </c>
      <c r="D381" s="107" t="s">
        <v>33</v>
      </c>
      <c r="E381" s="107" t="s">
        <v>33</v>
      </c>
      <c r="F381" s="107" t="s">
        <v>33</v>
      </c>
      <c r="G381" s="108" t="s">
        <v>860</v>
      </c>
      <c r="H381" s="109" t="s">
        <v>861</v>
      </c>
      <c r="I381" s="130">
        <f t="shared" ref="I381:U381" si="240">+I382+I383+I384</f>
        <v>0</v>
      </c>
      <c r="J381" s="130">
        <f t="shared" si="240"/>
        <v>0</v>
      </c>
      <c r="K381" s="130">
        <f t="shared" si="240"/>
        <v>0</v>
      </c>
      <c r="L381" s="130">
        <f t="shared" si="240"/>
        <v>0</v>
      </c>
      <c r="M381" s="130">
        <f t="shared" si="240"/>
        <v>0</v>
      </c>
      <c r="N381" s="130">
        <f t="shared" si="240"/>
        <v>0</v>
      </c>
      <c r="O381" s="130">
        <f t="shared" si="240"/>
        <v>0</v>
      </c>
      <c r="P381" s="130">
        <f t="shared" si="240"/>
        <v>0</v>
      </c>
      <c r="Q381" s="130">
        <f t="shared" si="240"/>
        <v>0</v>
      </c>
      <c r="R381" s="130">
        <f t="shared" si="240"/>
        <v>0</v>
      </c>
      <c r="S381" s="130">
        <f t="shared" si="240"/>
        <v>0</v>
      </c>
      <c r="T381" s="130">
        <f t="shared" si="240"/>
        <v>0</v>
      </c>
      <c r="U381" s="130">
        <f t="shared" si="240"/>
        <v>0</v>
      </c>
    </row>
    <row r="382" spans="1:21" x14ac:dyDescent="0.2">
      <c r="A382" s="111" t="s">
        <v>201</v>
      </c>
      <c r="B382" s="112" t="s">
        <v>857</v>
      </c>
      <c r="C382" s="112" t="s">
        <v>42</v>
      </c>
      <c r="D382" s="112" t="s">
        <v>45</v>
      </c>
      <c r="E382" s="112" t="s">
        <v>33</v>
      </c>
      <c r="F382" s="112" t="s">
        <v>33</v>
      </c>
      <c r="G382" s="113" t="s">
        <v>862</v>
      </c>
      <c r="H382" s="114" t="s">
        <v>863</v>
      </c>
      <c r="I382" s="115">
        <v>0</v>
      </c>
      <c r="J382" s="115">
        <v>0</v>
      </c>
      <c r="K382" s="115">
        <v>0</v>
      </c>
      <c r="L382" s="115">
        <v>0</v>
      </c>
      <c r="M382" s="115">
        <v>0</v>
      </c>
      <c r="N382" s="115">
        <v>0</v>
      </c>
      <c r="O382" s="115">
        <v>0</v>
      </c>
      <c r="P382" s="115">
        <v>0</v>
      </c>
      <c r="Q382" s="115">
        <v>0</v>
      </c>
      <c r="R382" s="115">
        <v>0</v>
      </c>
      <c r="S382" s="115">
        <v>0</v>
      </c>
      <c r="T382" s="115">
        <v>0</v>
      </c>
      <c r="U382" s="115">
        <v>0</v>
      </c>
    </row>
    <row r="383" spans="1:21" x14ac:dyDescent="0.2">
      <c r="A383" s="111" t="s">
        <v>201</v>
      </c>
      <c r="B383" s="112" t="s">
        <v>857</v>
      </c>
      <c r="C383" s="112" t="s">
        <v>42</v>
      </c>
      <c r="D383" s="112" t="s">
        <v>54</v>
      </c>
      <c r="E383" s="112" t="s">
        <v>33</v>
      </c>
      <c r="F383" s="112" t="s">
        <v>33</v>
      </c>
      <c r="G383" s="113" t="s">
        <v>864</v>
      </c>
      <c r="H383" s="114" t="s">
        <v>865</v>
      </c>
      <c r="I383" s="115">
        <v>0</v>
      </c>
      <c r="J383" s="115">
        <v>0</v>
      </c>
      <c r="K383" s="115">
        <v>0</v>
      </c>
      <c r="L383" s="115">
        <v>0</v>
      </c>
      <c r="M383" s="115">
        <v>0</v>
      </c>
      <c r="N383" s="115">
        <v>0</v>
      </c>
      <c r="O383" s="115">
        <v>0</v>
      </c>
      <c r="P383" s="115">
        <v>0</v>
      </c>
      <c r="Q383" s="115">
        <v>0</v>
      </c>
      <c r="R383" s="115">
        <v>0</v>
      </c>
      <c r="S383" s="115">
        <v>0</v>
      </c>
      <c r="T383" s="115">
        <v>0</v>
      </c>
      <c r="U383" s="115">
        <v>0</v>
      </c>
    </row>
    <row r="384" spans="1:21" x14ac:dyDescent="0.2">
      <c r="A384" s="111" t="s">
        <v>201</v>
      </c>
      <c r="B384" s="112" t="s">
        <v>857</v>
      </c>
      <c r="C384" s="112" t="s">
        <v>42</v>
      </c>
      <c r="D384" s="112" t="s">
        <v>105</v>
      </c>
      <c r="E384" s="112" t="s">
        <v>33</v>
      </c>
      <c r="F384" s="112" t="s">
        <v>33</v>
      </c>
      <c r="G384" s="113" t="s">
        <v>866</v>
      </c>
      <c r="H384" s="114" t="s">
        <v>164</v>
      </c>
      <c r="I384" s="115">
        <v>0</v>
      </c>
      <c r="J384" s="115">
        <v>0</v>
      </c>
      <c r="K384" s="115">
        <v>0</v>
      </c>
      <c r="L384" s="115">
        <v>0</v>
      </c>
      <c r="M384" s="115">
        <v>0</v>
      </c>
      <c r="N384" s="115">
        <v>0</v>
      </c>
      <c r="O384" s="115">
        <v>0</v>
      </c>
      <c r="P384" s="115">
        <v>0</v>
      </c>
      <c r="Q384" s="115">
        <v>0</v>
      </c>
      <c r="R384" s="115">
        <v>0</v>
      </c>
      <c r="S384" s="115">
        <v>0</v>
      </c>
      <c r="T384" s="115">
        <v>0</v>
      </c>
      <c r="U384" s="115">
        <v>0</v>
      </c>
    </row>
    <row r="385" spans="1:21" s="79" customFormat="1" x14ac:dyDescent="0.2">
      <c r="A385" s="106" t="s">
        <v>201</v>
      </c>
      <c r="B385" s="107" t="s">
        <v>857</v>
      </c>
      <c r="C385" s="107" t="s">
        <v>132</v>
      </c>
      <c r="D385" s="107" t="s">
        <v>33</v>
      </c>
      <c r="E385" s="107" t="s">
        <v>33</v>
      </c>
      <c r="F385" s="107" t="s">
        <v>33</v>
      </c>
      <c r="G385" s="108" t="s">
        <v>867</v>
      </c>
      <c r="H385" s="109" t="s">
        <v>868</v>
      </c>
      <c r="I385" s="110">
        <v>0</v>
      </c>
      <c r="J385" s="110">
        <v>0</v>
      </c>
      <c r="K385" s="110">
        <v>0</v>
      </c>
      <c r="L385" s="110">
        <v>0</v>
      </c>
      <c r="M385" s="110">
        <v>0</v>
      </c>
      <c r="N385" s="110">
        <v>0</v>
      </c>
      <c r="O385" s="110">
        <v>0</v>
      </c>
      <c r="P385" s="110">
        <v>0</v>
      </c>
      <c r="Q385" s="110">
        <v>0</v>
      </c>
      <c r="R385" s="110">
        <v>0</v>
      </c>
      <c r="S385" s="110">
        <v>0</v>
      </c>
      <c r="T385" s="110">
        <v>0</v>
      </c>
      <c r="U385" s="110">
        <v>0</v>
      </c>
    </row>
    <row r="386" spans="1:21" s="79" customFormat="1" x14ac:dyDescent="0.2">
      <c r="A386" s="106" t="s">
        <v>201</v>
      </c>
      <c r="B386" s="107" t="s">
        <v>857</v>
      </c>
      <c r="C386" s="107" t="s">
        <v>162</v>
      </c>
      <c r="D386" s="107" t="s">
        <v>33</v>
      </c>
      <c r="E386" s="107" t="s">
        <v>33</v>
      </c>
      <c r="F386" s="107" t="s">
        <v>33</v>
      </c>
      <c r="G386" s="108" t="s">
        <v>869</v>
      </c>
      <c r="H386" s="109" t="s">
        <v>870</v>
      </c>
      <c r="I386" s="110">
        <v>0</v>
      </c>
      <c r="J386" s="110">
        <v>0</v>
      </c>
      <c r="K386" s="110">
        <v>0</v>
      </c>
      <c r="L386" s="110">
        <v>0</v>
      </c>
      <c r="M386" s="110">
        <v>0</v>
      </c>
      <c r="N386" s="110">
        <v>0</v>
      </c>
      <c r="O386" s="110">
        <v>0</v>
      </c>
      <c r="P386" s="110">
        <v>0</v>
      </c>
      <c r="Q386" s="110">
        <v>0</v>
      </c>
      <c r="R386" s="110">
        <v>0</v>
      </c>
      <c r="S386" s="110">
        <v>0</v>
      </c>
      <c r="T386" s="110">
        <v>0</v>
      </c>
      <c r="U386" s="110">
        <v>0</v>
      </c>
    </row>
    <row r="387" spans="1:21" s="79" customFormat="1" x14ac:dyDescent="0.2">
      <c r="A387" s="101" t="s">
        <v>201</v>
      </c>
      <c r="B387" s="102" t="s">
        <v>871</v>
      </c>
      <c r="C387" s="102" t="s">
        <v>32</v>
      </c>
      <c r="D387" s="102" t="s">
        <v>33</v>
      </c>
      <c r="E387" s="102" t="s">
        <v>33</v>
      </c>
      <c r="F387" s="102" t="s">
        <v>33</v>
      </c>
      <c r="G387" s="103" t="s">
        <v>872</v>
      </c>
      <c r="H387" s="104" t="s">
        <v>873</v>
      </c>
      <c r="I387" s="105">
        <f t="shared" ref="I387:U387" si="241">+I388+I391</f>
        <v>0</v>
      </c>
      <c r="J387" s="105">
        <f t="shared" si="241"/>
        <v>0</v>
      </c>
      <c r="K387" s="105">
        <f t="shared" si="241"/>
        <v>0</v>
      </c>
      <c r="L387" s="105">
        <f t="shared" si="241"/>
        <v>0</v>
      </c>
      <c r="M387" s="105">
        <f t="shared" si="241"/>
        <v>0</v>
      </c>
      <c r="N387" s="105">
        <f t="shared" si="241"/>
        <v>0</v>
      </c>
      <c r="O387" s="105">
        <f t="shared" si="241"/>
        <v>0</v>
      </c>
      <c r="P387" s="105">
        <f t="shared" si="241"/>
        <v>0</v>
      </c>
      <c r="Q387" s="105">
        <f t="shared" si="241"/>
        <v>0</v>
      </c>
      <c r="R387" s="105">
        <f t="shared" si="241"/>
        <v>0</v>
      </c>
      <c r="S387" s="105">
        <f t="shared" si="241"/>
        <v>0</v>
      </c>
      <c r="T387" s="105">
        <f t="shared" si="241"/>
        <v>0</v>
      </c>
      <c r="U387" s="105">
        <f t="shared" si="241"/>
        <v>0</v>
      </c>
    </row>
    <row r="388" spans="1:21" s="79" customFormat="1" x14ac:dyDescent="0.2">
      <c r="A388" s="106" t="s">
        <v>201</v>
      </c>
      <c r="B388" s="107" t="s">
        <v>871</v>
      </c>
      <c r="C388" s="107" t="s">
        <v>42</v>
      </c>
      <c r="D388" s="107" t="s">
        <v>33</v>
      </c>
      <c r="E388" s="107" t="s">
        <v>33</v>
      </c>
      <c r="F388" s="107" t="s">
        <v>33</v>
      </c>
      <c r="G388" s="108" t="s">
        <v>874</v>
      </c>
      <c r="H388" s="109" t="s">
        <v>875</v>
      </c>
      <c r="I388" s="110">
        <f t="shared" ref="I388:U388" si="242">+I389+I390</f>
        <v>0</v>
      </c>
      <c r="J388" s="110">
        <f t="shared" si="242"/>
        <v>0</v>
      </c>
      <c r="K388" s="110">
        <f t="shared" si="242"/>
        <v>0</v>
      </c>
      <c r="L388" s="110">
        <f t="shared" si="242"/>
        <v>0</v>
      </c>
      <c r="M388" s="110">
        <f t="shared" si="242"/>
        <v>0</v>
      </c>
      <c r="N388" s="110">
        <f t="shared" si="242"/>
        <v>0</v>
      </c>
      <c r="O388" s="110">
        <f t="shared" si="242"/>
        <v>0</v>
      </c>
      <c r="P388" s="110">
        <f t="shared" si="242"/>
        <v>0</v>
      </c>
      <c r="Q388" s="110">
        <f t="shared" si="242"/>
        <v>0</v>
      </c>
      <c r="R388" s="110">
        <f t="shared" si="242"/>
        <v>0</v>
      </c>
      <c r="S388" s="110">
        <f t="shared" si="242"/>
        <v>0</v>
      </c>
      <c r="T388" s="110">
        <f t="shared" si="242"/>
        <v>0</v>
      </c>
      <c r="U388" s="110">
        <f t="shared" si="242"/>
        <v>0</v>
      </c>
    </row>
    <row r="389" spans="1:21" x14ac:dyDescent="0.2">
      <c r="A389" s="111" t="s">
        <v>201</v>
      </c>
      <c r="B389" s="112" t="s">
        <v>871</v>
      </c>
      <c r="C389" s="112" t="s">
        <v>42</v>
      </c>
      <c r="D389" s="112" t="s">
        <v>45</v>
      </c>
      <c r="E389" s="112" t="s">
        <v>33</v>
      </c>
      <c r="F389" s="112" t="s">
        <v>33</v>
      </c>
      <c r="G389" s="113" t="s">
        <v>876</v>
      </c>
      <c r="H389" s="114" t="s">
        <v>877</v>
      </c>
      <c r="I389" s="115">
        <v>0</v>
      </c>
      <c r="J389" s="115">
        <v>0</v>
      </c>
      <c r="K389" s="115">
        <v>0</v>
      </c>
      <c r="L389" s="115">
        <v>0</v>
      </c>
      <c r="M389" s="115">
        <v>0</v>
      </c>
      <c r="N389" s="115">
        <v>0</v>
      </c>
      <c r="O389" s="115">
        <v>0</v>
      </c>
      <c r="P389" s="115">
        <v>0</v>
      </c>
      <c r="Q389" s="115">
        <v>0</v>
      </c>
      <c r="R389" s="115">
        <v>0</v>
      </c>
      <c r="S389" s="115">
        <v>0</v>
      </c>
      <c r="T389" s="115">
        <v>0</v>
      </c>
      <c r="U389" s="115">
        <v>0</v>
      </c>
    </row>
    <row r="390" spans="1:21" x14ac:dyDescent="0.2">
      <c r="A390" s="111" t="s">
        <v>201</v>
      </c>
      <c r="B390" s="112" t="s">
        <v>871</v>
      </c>
      <c r="C390" s="112" t="s">
        <v>42</v>
      </c>
      <c r="D390" s="112" t="s">
        <v>51</v>
      </c>
      <c r="E390" s="112" t="s">
        <v>33</v>
      </c>
      <c r="F390" s="112" t="s">
        <v>33</v>
      </c>
      <c r="G390" s="113" t="s">
        <v>878</v>
      </c>
      <c r="H390" s="114" t="s">
        <v>879</v>
      </c>
      <c r="I390" s="115">
        <v>0</v>
      </c>
      <c r="J390" s="115">
        <v>0</v>
      </c>
      <c r="K390" s="115">
        <v>0</v>
      </c>
      <c r="L390" s="115">
        <v>0</v>
      </c>
      <c r="M390" s="115">
        <v>0</v>
      </c>
      <c r="N390" s="115">
        <v>0</v>
      </c>
      <c r="O390" s="115">
        <v>0</v>
      </c>
      <c r="P390" s="115">
        <v>0</v>
      </c>
      <c r="Q390" s="115">
        <v>0</v>
      </c>
      <c r="R390" s="115">
        <v>0</v>
      </c>
      <c r="S390" s="115">
        <v>0</v>
      </c>
      <c r="T390" s="115">
        <v>0</v>
      </c>
      <c r="U390" s="115">
        <v>0</v>
      </c>
    </row>
    <row r="391" spans="1:21" s="79" customFormat="1" x14ac:dyDescent="0.2">
      <c r="A391" s="106" t="s">
        <v>201</v>
      </c>
      <c r="B391" s="107" t="s">
        <v>871</v>
      </c>
      <c r="C391" s="107" t="s">
        <v>132</v>
      </c>
      <c r="D391" s="107" t="s">
        <v>33</v>
      </c>
      <c r="E391" s="107" t="s">
        <v>33</v>
      </c>
      <c r="F391" s="107" t="s">
        <v>33</v>
      </c>
      <c r="G391" s="108" t="s">
        <v>880</v>
      </c>
      <c r="H391" s="109" t="s">
        <v>881</v>
      </c>
      <c r="I391" s="110">
        <f t="shared" ref="I391:U391" si="243">+I392+I394+I396+I398+I400+I402+I404+I406</f>
        <v>0</v>
      </c>
      <c r="J391" s="110">
        <f t="shared" si="243"/>
        <v>0</v>
      </c>
      <c r="K391" s="110">
        <f t="shared" si="243"/>
        <v>0</v>
      </c>
      <c r="L391" s="110">
        <f t="shared" si="243"/>
        <v>0</v>
      </c>
      <c r="M391" s="110">
        <f t="shared" si="243"/>
        <v>0</v>
      </c>
      <c r="N391" s="110">
        <f t="shared" si="243"/>
        <v>0</v>
      </c>
      <c r="O391" s="110">
        <f>+O392+O394+O396+O398+O400+O402+O404+O406</f>
        <v>0</v>
      </c>
      <c r="P391" s="110">
        <f t="shared" si="243"/>
        <v>0</v>
      </c>
      <c r="Q391" s="110">
        <f t="shared" si="243"/>
        <v>0</v>
      </c>
      <c r="R391" s="110">
        <f t="shared" si="243"/>
        <v>0</v>
      </c>
      <c r="S391" s="110">
        <f t="shared" si="243"/>
        <v>0</v>
      </c>
      <c r="T391" s="110">
        <f t="shared" si="243"/>
        <v>0</v>
      </c>
      <c r="U391" s="110">
        <f t="shared" si="243"/>
        <v>0</v>
      </c>
    </row>
    <row r="392" spans="1:21" x14ac:dyDescent="0.2">
      <c r="A392" s="111" t="s">
        <v>201</v>
      </c>
      <c r="B392" s="112" t="s">
        <v>871</v>
      </c>
      <c r="C392" s="112" t="s">
        <v>132</v>
      </c>
      <c r="D392" s="112" t="s">
        <v>45</v>
      </c>
      <c r="E392" s="112" t="s">
        <v>33</v>
      </c>
      <c r="F392" s="112" t="s">
        <v>33</v>
      </c>
      <c r="G392" s="113" t="s">
        <v>882</v>
      </c>
      <c r="H392" s="114" t="s">
        <v>877</v>
      </c>
      <c r="I392" s="115">
        <f t="shared" ref="I392:U392" si="244">+I393</f>
        <v>0</v>
      </c>
      <c r="J392" s="115">
        <f t="shared" si="244"/>
        <v>0</v>
      </c>
      <c r="K392" s="115">
        <f t="shared" si="244"/>
        <v>0</v>
      </c>
      <c r="L392" s="115">
        <f t="shared" si="244"/>
        <v>0</v>
      </c>
      <c r="M392" s="115">
        <f t="shared" si="244"/>
        <v>0</v>
      </c>
      <c r="N392" s="115">
        <f t="shared" si="244"/>
        <v>0</v>
      </c>
      <c r="O392" s="115">
        <f t="shared" si="244"/>
        <v>0</v>
      </c>
      <c r="P392" s="115">
        <f t="shared" si="244"/>
        <v>0</v>
      </c>
      <c r="Q392" s="115">
        <f t="shared" si="244"/>
        <v>0</v>
      </c>
      <c r="R392" s="115">
        <f t="shared" si="244"/>
        <v>0</v>
      </c>
      <c r="S392" s="115">
        <f t="shared" si="244"/>
        <v>0</v>
      </c>
      <c r="T392" s="115">
        <f t="shared" si="244"/>
        <v>0</v>
      </c>
      <c r="U392" s="115">
        <f t="shared" si="244"/>
        <v>0</v>
      </c>
    </row>
    <row r="393" spans="1:21" x14ac:dyDescent="0.2">
      <c r="A393" s="111"/>
      <c r="B393" s="112"/>
      <c r="C393" s="112"/>
      <c r="D393" s="112"/>
      <c r="E393" s="112"/>
      <c r="F393" s="112"/>
      <c r="G393" s="118" t="s">
        <v>883</v>
      </c>
      <c r="H393" s="119" t="s">
        <v>877</v>
      </c>
      <c r="I393" s="120">
        <v>0</v>
      </c>
      <c r="J393" s="120">
        <v>0</v>
      </c>
      <c r="K393" s="120">
        <v>0</v>
      </c>
      <c r="L393" s="120">
        <f>+I393+J393-K393</f>
        <v>0</v>
      </c>
      <c r="M393" s="120">
        <v>0</v>
      </c>
      <c r="N393" s="120">
        <v>0</v>
      </c>
      <c r="O393" s="120">
        <f>+L393+M393-N393</f>
        <v>0</v>
      </c>
      <c r="P393" s="120">
        <v>0</v>
      </c>
      <c r="Q393" s="120">
        <v>0</v>
      </c>
      <c r="R393" s="120">
        <f>+O393+P393-Q393</f>
        <v>0</v>
      </c>
      <c r="S393" s="120">
        <v>0</v>
      </c>
      <c r="T393" s="120">
        <v>0</v>
      </c>
      <c r="U393" s="120">
        <f>+R393+S393-T393</f>
        <v>0</v>
      </c>
    </row>
    <row r="394" spans="1:21" x14ac:dyDescent="0.2">
      <c r="A394" s="111" t="s">
        <v>201</v>
      </c>
      <c r="B394" s="112" t="s">
        <v>871</v>
      </c>
      <c r="C394" s="112" t="s">
        <v>132</v>
      </c>
      <c r="D394" s="112" t="s">
        <v>51</v>
      </c>
      <c r="E394" s="112" t="s">
        <v>33</v>
      </c>
      <c r="F394" s="112" t="s">
        <v>33</v>
      </c>
      <c r="G394" s="113" t="s">
        <v>884</v>
      </c>
      <c r="H394" s="114" t="s">
        <v>879</v>
      </c>
      <c r="I394" s="115">
        <f t="shared" ref="I394:U394" si="245">+I395</f>
        <v>0</v>
      </c>
      <c r="J394" s="115">
        <f t="shared" si="245"/>
        <v>0</v>
      </c>
      <c r="K394" s="115">
        <f t="shared" si="245"/>
        <v>0</v>
      </c>
      <c r="L394" s="115">
        <f t="shared" si="245"/>
        <v>0</v>
      </c>
      <c r="M394" s="115">
        <f t="shared" si="245"/>
        <v>0</v>
      </c>
      <c r="N394" s="115">
        <f t="shared" si="245"/>
        <v>0</v>
      </c>
      <c r="O394" s="115">
        <f t="shared" si="245"/>
        <v>0</v>
      </c>
      <c r="P394" s="115">
        <f t="shared" si="245"/>
        <v>0</v>
      </c>
      <c r="Q394" s="115">
        <f t="shared" si="245"/>
        <v>0</v>
      </c>
      <c r="R394" s="115">
        <f t="shared" si="245"/>
        <v>0</v>
      </c>
      <c r="S394" s="115">
        <f t="shared" si="245"/>
        <v>0</v>
      </c>
      <c r="T394" s="115">
        <f t="shared" si="245"/>
        <v>0</v>
      </c>
      <c r="U394" s="115">
        <f t="shared" si="245"/>
        <v>0</v>
      </c>
    </row>
    <row r="395" spans="1:21" x14ac:dyDescent="0.2">
      <c r="A395" s="116" t="s">
        <v>201</v>
      </c>
      <c r="B395" s="117" t="s">
        <v>871</v>
      </c>
      <c r="C395" s="117" t="s">
        <v>132</v>
      </c>
      <c r="D395" s="117" t="s">
        <v>51</v>
      </c>
      <c r="E395" s="117" t="s">
        <v>45</v>
      </c>
      <c r="F395" s="117" t="s">
        <v>33</v>
      </c>
      <c r="G395" s="118" t="s">
        <v>885</v>
      </c>
      <c r="H395" s="119" t="s">
        <v>886</v>
      </c>
      <c r="I395" s="120">
        <v>0</v>
      </c>
      <c r="J395" s="120">
        <v>0</v>
      </c>
      <c r="K395" s="120">
        <v>0</v>
      </c>
      <c r="L395" s="120">
        <f>+I395+J395-K395</f>
        <v>0</v>
      </c>
      <c r="M395" s="120">
        <v>0</v>
      </c>
      <c r="N395" s="120">
        <v>0</v>
      </c>
      <c r="O395" s="120">
        <f>+L395+M395-N395</f>
        <v>0</v>
      </c>
      <c r="P395" s="120">
        <v>0</v>
      </c>
      <c r="Q395" s="120">
        <v>0</v>
      </c>
      <c r="R395" s="120">
        <f>+O395+P395-Q395</f>
        <v>0</v>
      </c>
      <c r="S395" s="120">
        <v>0</v>
      </c>
      <c r="T395" s="120">
        <v>0</v>
      </c>
      <c r="U395" s="120">
        <f>+R395+S395-T395</f>
        <v>0</v>
      </c>
    </row>
    <row r="396" spans="1:21" x14ac:dyDescent="0.2">
      <c r="A396" s="111" t="s">
        <v>201</v>
      </c>
      <c r="B396" s="112" t="s">
        <v>871</v>
      </c>
      <c r="C396" s="112" t="s">
        <v>132</v>
      </c>
      <c r="D396" s="112" t="s">
        <v>54</v>
      </c>
      <c r="E396" s="112" t="s">
        <v>33</v>
      </c>
      <c r="F396" s="112" t="s">
        <v>33</v>
      </c>
      <c r="G396" s="113" t="s">
        <v>887</v>
      </c>
      <c r="H396" s="114" t="s">
        <v>817</v>
      </c>
      <c r="I396" s="115">
        <f t="shared" ref="I396:U396" si="246">+I397</f>
        <v>0</v>
      </c>
      <c r="J396" s="115">
        <f t="shared" si="246"/>
        <v>0</v>
      </c>
      <c r="K396" s="115">
        <f t="shared" si="246"/>
        <v>0</v>
      </c>
      <c r="L396" s="115">
        <f t="shared" si="246"/>
        <v>0</v>
      </c>
      <c r="M396" s="115">
        <f t="shared" si="246"/>
        <v>0</v>
      </c>
      <c r="N396" s="115">
        <f t="shared" si="246"/>
        <v>0</v>
      </c>
      <c r="O396" s="115">
        <f t="shared" si="246"/>
        <v>0</v>
      </c>
      <c r="P396" s="115">
        <f t="shared" si="246"/>
        <v>0</v>
      </c>
      <c r="Q396" s="115">
        <f t="shared" si="246"/>
        <v>0</v>
      </c>
      <c r="R396" s="115">
        <f t="shared" si="246"/>
        <v>0</v>
      </c>
      <c r="S396" s="115">
        <f t="shared" si="246"/>
        <v>0</v>
      </c>
      <c r="T396" s="115">
        <f t="shared" si="246"/>
        <v>0</v>
      </c>
      <c r="U396" s="115">
        <f t="shared" si="246"/>
        <v>0</v>
      </c>
    </row>
    <row r="397" spans="1:21" x14ac:dyDescent="0.2">
      <c r="A397" s="111"/>
      <c r="B397" s="112"/>
      <c r="C397" s="112"/>
      <c r="D397" s="112"/>
      <c r="E397" s="112"/>
      <c r="F397" s="112"/>
      <c r="G397" s="118" t="s">
        <v>888</v>
      </c>
      <c r="H397" s="119" t="s">
        <v>817</v>
      </c>
      <c r="I397" s="120">
        <v>0</v>
      </c>
      <c r="J397" s="120">
        <v>0</v>
      </c>
      <c r="K397" s="120">
        <v>0</v>
      </c>
      <c r="L397" s="120">
        <f>+I397+J397-K397</f>
        <v>0</v>
      </c>
      <c r="M397" s="120">
        <v>0</v>
      </c>
      <c r="N397" s="120">
        <v>0</v>
      </c>
      <c r="O397" s="120">
        <f>+L397+M397-N397</f>
        <v>0</v>
      </c>
      <c r="P397" s="120">
        <v>0</v>
      </c>
      <c r="Q397" s="120">
        <v>0</v>
      </c>
      <c r="R397" s="120">
        <f>+O397+P397-Q397</f>
        <v>0</v>
      </c>
      <c r="S397" s="120">
        <v>0</v>
      </c>
      <c r="T397" s="120">
        <v>0</v>
      </c>
      <c r="U397" s="120">
        <f>+R397+S397-T397</f>
        <v>0</v>
      </c>
    </row>
    <row r="398" spans="1:21" x14ac:dyDescent="0.2">
      <c r="A398" s="111" t="s">
        <v>201</v>
      </c>
      <c r="B398" s="112" t="s">
        <v>871</v>
      </c>
      <c r="C398" s="112" t="s">
        <v>132</v>
      </c>
      <c r="D398" s="112" t="s">
        <v>63</v>
      </c>
      <c r="E398" s="112" t="s">
        <v>33</v>
      </c>
      <c r="F398" s="112" t="s">
        <v>33</v>
      </c>
      <c r="G398" s="113" t="s">
        <v>889</v>
      </c>
      <c r="H398" s="114" t="s">
        <v>890</v>
      </c>
      <c r="I398" s="115">
        <f t="shared" ref="I398:U398" si="247">+I399</f>
        <v>0</v>
      </c>
      <c r="J398" s="115">
        <f t="shared" si="247"/>
        <v>0</v>
      </c>
      <c r="K398" s="115">
        <f t="shared" si="247"/>
        <v>0</v>
      </c>
      <c r="L398" s="115">
        <f t="shared" si="247"/>
        <v>0</v>
      </c>
      <c r="M398" s="115">
        <f t="shared" si="247"/>
        <v>0</v>
      </c>
      <c r="N398" s="115">
        <f t="shared" si="247"/>
        <v>0</v>
      </c>
      <c r="O398" s="115">
        <f t="shared" si="247"/>
        <v>0</v>
      </c>
      <c r="P398" s="115">
        <f t="shared" si="247"/>
        <v>0</v>
      </c>
      <c r="Q398" s="115">
        <f t="shared" si="247"/>
        <v>0</v>
      </c>
      <c r="R398" s="115">
        <f t="shared" si="247"/>
        <v>0</v>
      </c>
      <c r="S398" s="115">
        <f t="shared" si="247"/>
        <v>0</v>
      </c>
      <c r="T398" s="115">
        <f t="shared" si="247"/>
        <v>0</v>
      </c>
      <c r="U398" s="115">
        <f t="shared" si="247"/>
        <v>0</v>
      </c>
    </row>
    <row r="399" spans="1:21" x14ac:dyDescent="0.2">
      <c r="A399" s="111"/>
      <c r="B399" s="112"/>
      <c r="C399" s="112"/>
      <c r="D399" s="112"/>
      <c r="E399" s="112"/>
      <c r="F399" s="112"/>
      <c r="G399" s="118" t="s">
        <v>891</v>
      </c>
      <c r="H399" s="119" t="s">
        <v>890</v>
      </c>
      <c r="I399" s="120">
        <v>0</v>
      </c>
      <c r="J399" s="120">
        <v>0</v>
      </c>
      <c r="K399" s="120">
        <v>0</v>
      </c>
      <c r="L399" s="120">
        <f>+I399+J399-K399</f>
        <v>0</v>
      </c>
      <c r="M399" s="120">
        <v>0</v>
      </c>
      <c r="N399" s="120">
        <v>0</v>
      </c>
      <c r="O399" s="120">
        <f>+L399+M399-N399</f>
        <v>0</v>
      </c>
      <c r="P399" s="120">
        <v>0</v>
      </c>
      <c r="Q399" s="120">
        <v>0</v>
      </c>
      <c r="R399" s="120">
        <f>+O399+P399-Q399</f>
        <v>0</v>
      </c>
      <c r="S399" s="120">
        <v>0</v>
      </c>
      <c r="T399" s="120">
        <v>0</v>
      </c>
      <c r="U399" s="120">
        <f>+R399+S399-T399</f>
        <v>0</v>
      </c>
    </row>
    <row r="400" spans="1:21" x14ac:dyDescent="0.2">
      <c r="A400" s="111" t="s">
        <v>201</v>
      </c>
      <c r="B400" s="112" t="s">
        <v>871</v>
      </c>
      <c r="C400" s="112" t="s">
        <v>132</v>
      </c>
      <c r="D400" s="112" t="s">
        <v>68</v>
      </c>
      <c r="E400" s="112" t="s">
        <v>33</v>
      </c>
      <c r="F400" s="112" t="s">
        <v>33</v>
      </c>
      <c r="G400" s="113" t="s">
        <v>892</v>
      </c>
      <c r="H400" s="114" t="s">
        <v>893</v>
      </c>
      <c r="I400" s="115">
        <f t="shared" ref="I400:U400" si="248">+I401</f>
        <v>0</v>
      </c>
      <c r="J400" s="115">
        <f t="shared" si="248"/>
        <v>0</v>
      </c>
      <c r="K400" s="115">
        <f t="shared" si="248"/>
        <v>0</v>
      </c>
      <c r="L400" s="115">
        <f t="shared" si="248"/>
        <v>0</v>
      </c>
      <c r="M400" s="115">
        <f t="shared" si="248"/>
        <v>0</v>
      </c>
      <c r="N400" s="115">
        <f t="shared" si="248"/>
        <v>0</v>
      </c>
      <c r="O400" s="115">
        <f t="shared" si="248"/>
        <v>0</v>
      </c>
      <c r="P400" s="115">
        <f t="shared" si="248"/>
        <v>0</v>
      </c>
      <c r="Q400" s="115">
        <f t="shared" si="248"/>
        <v>0</v>
      </c>
      <c r="R400" s="115">
        <f t="shared" si="248"/>
        <v>0</v>
      </c>
      <c r="S400" s="115">
        <f t="shared" si="248"/>
        <v>0</v>
      </c>
      <c r="T400" s="115">
        <f t="shared" si="248"/>
        <v>0</v>
      </c>
      <c r="U400" s="115">
        <f t="shared" si="248"/>
        <v>0</v>
      </c>
    </row>
    <row r="401" spans="1:21" x14ac:dyDescent="0.2">
      <c r="A401" s="111"/>
      <c r="B401" s="112"/>
      <c r="C401" s="112"/>
      <c r="D401" s="112"/>
      <c r="E401" s="112"/>
      <c r="F401" s="112"/>
      <c r="G401" s="118" t="s">
        <v>894</v>
      </c>
      <c r="H401" s="119" t="s">
        <v>893</v>
      </c>
      <c r="I401" s="120">
        <v>0</v>
      </c>
      <c r="J401" s="120">
        <v>0</v>
      </c>
      <c r="K401" s="120">
        <v>0</v>
      </c>
      <c r="L401" s="120">
        <f>+I401+J401-K401</f>
        <v>0</v>
      </c>
      <c r="M401" s="120">
        <v>0</v>
      </c>
      <c r="N401" s="120">
        <v>0</v>
      </c>
      <c r="O401" s="120">
        <f>+L401+M401-N401</f>
        <v>0</v>
      </c>
      <c r="P401" s="120">
        <v>0</v>
      </c>
      <c r="Q401" s="120">
        <v>0</v>
      </c>
      <c r="R401" s="120">
        <f>+O401+P401-Q401</f>
        <v>0</v>
      </c>
      <c r="S401" s="120">
        <v>0</v>
      </c>
      <c r="T401" s="120">
        <v>0</v>
      </c>
      <c r="U401" s="120">
        <f>+R401+S401-T401</f>
        <v>0</v>
      </c>
    </row>
    <row r="402" spans="1:21" x14ac:dyDescent="0.2">
      <c r="A402" s="111" t="s">
        <v>201</v>
      </c>
      <c r="B402" s="112" t="s">
        <v>871</v>
      </c>
      <c r="C402" s="112" t="s">
        <v>132</v>
      </c>
      <c r="D402" s="112" t="s">
        <v>73</v>
      </c>
      <c r="E402" s="112" t="s">
        <v>33</v>
      </c>
      <c r="F402" s="112" t="s">
        <v>33</v>
      </c>
      <c r="G402" s="113" t="s">
        <v>895</v>
      </c>
      <c r="H402" s="114" t="s">
        <v>896</v>
      </c>
      <c r="I402" s="115">
        <f t="shared" ref="I402:U402" si="249">+I403</f>
        <v>0</v>
      </c>
      <c r="J402" s="115">
        <f t="shared" si="249"/>
        <v>0</v>
      </c>
      <c r="K402" s="115">
        <f t="shared" si="249"/>
        <v>0</v>
      </c>
      <c r="L402" s="115">
        <f t="shared" si="249"/>
        <v>0</v>
      </c>
      <c r="M402" s="115">
        <f t="shared" si="249"/>
        <v>0</v>
      </c>
      <c r="N402" s="115">
        <f t="shared" si="249"/>
        <v>0</v>
      </c>
      <c r="O402" s="115">
        <f t="shared" si="249"/>
        <v>0</v>
      </c>
      <c r="P402" s="115">
        <f t="shared" si="249"/>
        <v>0</v>
      </c>
      <c r="Q402" s="115">
        <f t="shared" si="249"/>
        <v>0</v>
      </c>
      <c r="R402" s="115">
        <f t="shared" si="249"/>
        <v>0</v>
      </c>
      <c r="S402" s="115">
        <f t="shared" si="249"/>
        <v>0</v>
      </c>
      <c r="T402" s="115">
        <f t="shared" si="249"/>
        <v>0</v>
      </c>
      <c r="U402" s="115">
        <f t="shared" si="249"/>
        <v>0</v>
      </c>
    </row>
    <row r="403" spans="1:21" x14ac:dyDescent="0.2">
      <c r="A403" s="111"/>
      <c r="B403" s="112"/>
      <c r="C403" s="112"/>
      <c r="D403" s="112"/>
      <c r="E403" s="112"/>
      <c r="F403" s="112"/>
      <c r="G403" s="118" t="s">
        <v>897</v>
      </c>
      <c r="H403" s="119" t="s">
        <v>896</v>
      </c>
      <c r="I403" s="120">
        <v>0</v>
      </c>
      <c r="J403" s="120">
        <v>0</v>
      </c>
      <c r="K403" s="120">
        <v>0</v>
      </c>
      <c r="L403" s="120">
        <f>+I403+J403-K403</f>
        <v>0</v>
      </c>
      <c r="M403" s="120">
        <v>0</v>
      </c>
      <c r="N403" s="120">
        <v>0</v>
      </c>
      <c r="O403" s="120">
        <f>+L403+M403-N403</f>
        <v>0</v>
      </c>
      <c r="P403" s="120">
        <v>0</v>
      </c>
      <c r="Q403" s="120">
        <v>0</v>
      </c>
      <c r="R403" s="120">
        <f>+O403+P403-Q403</f>
        <v>0</v>
      </c>
      <c r="S403" s="120">
        <v>0</v>
      </c>
      <c r="T403" s="120">
        <v>0</v>
      </c>
      <c r="U403" s="120">
        <f>+R403+S403-T403</f>
        <v>0</v>
      </c>
    </row>
    <row r="404" spans="1:21" x14ac:dyDescent="0.2">
      <c r="A404" s="111" t="s">
        <v>201</v>
      </c>
      <c r="B404" s="112" t="s">
        <v>871</v>
      </c>
      <c r="C404" s="112" t="s">
        <v>132</v>
      </c>
      <c r="D404" s="112" t="s">
        <v>86</v>
      </c>
      <c r="E404" s="112" t="s">
        <v>33</v>
      </c>
      <c r="F404" s="112" t="s">
        <v>33</v>
      </c>
      <c r="G404" s="113" t="s">
        <v>898</v>
      </c>
      <c r="H404" s="114" t="s">
        <v>821</v>
      </c>
      <c r="I404" s="115">
        <f t="shared" ref="I404:U404" si="250">+I405</f>
        <v>0</v>
      </c>
      <c r="J404" s="115">
        <f t="shared" si="250"/>
        <v>0</v>
      </c>
      <c r="K404" s="115">
        <f t="shared" si="250"/>
        <v>0</v>
      </c>
      <c r="L404" s="115">
        <f t="shared" si="250"/>
        <v>0</v>
      </c>
      <c r="M404" s="115">
        <f t="shared" si="250"/>
        <v>0</v>
      </c>
      <c r="N404" s="115">
        <f t="shared" si="250"/>
        <v>0</v>
      </c>
      <c r="O404" s="115">
        <f t="shared" si="250"/>
        <v>0</v>
      </c>
      <c r="P404" s="115">
        <f t="shared" si="250"/>
        <v>0</v>
      </c>
      <c r="Q404" s="115">
        <f t="shared" si="250"/>
        <v>0</v>
      </c>
      <c r="R404" s="115">
        <f t="shared" si="250"/>
        <v>0</v>
      </c>
      <c r="S404" s="115">
        <f t="shared" si="250"/>
        <v>0</v>
      </c>
      <c r="T404" s="115">
        <f t="shared" si="250"/>
        <v>0</v>
      </c>
      <c r="U404" s="115">
        <f t="shared" si="250"/>
        <v>0</v>
      </c>
    </row>
    <row r="405" spans="1:21" x14ac:dyDescent="0.2">
      <c r="A405" s="111"/>
      <c r="B405" s="112"/>
      <c r="C405" s="112"/>
      <c r="D405" s="112"/>
      <c r="E405" s="112"/>
      <c r="F405" s="112"/>
      <c r="G405" s="118" t="s">
        <v>899</v>
      </c>
      <c r="H405" s="119" t="s">
        <v>821</v>
      </c>
      <c r="I405" s="120">
        <v>0</v>
      </c>
      <c r="J405" s="120">
        <v>0</v>
      </c>
      <c r="K405" s="120">
        <v>0</v>
      </c>
      <c r="L405" s="120">
        <f>+I405+J405-K405</f>
        <v>0</v>
      </c>
      <c r="M405" s="120">
        <v>0</v>
      </c>
      <c r="N405" s="120">
        <v>0</v>
      </c>
      <c r="O405" s="120">
        <f>+L405+M405-N405</f>
        <v>0</v>
      </c>
      <c r="P405" s="120">
        <v>0</v>
      </c>
      <c r="Q405" s="120">
        <v>0</v>
      </c>
      <c r="R405" s="120">
        <f>+O405+P405-Q405</f>
        <v>0</v>
      </c>
      <c r="S405" s="120">
        <v>0</v>
      </c>
      <c r="T405" s="120">
        <v>0</v>
      </c>
      <c r="U405" s="120">
        <f>+R405+S405-T405</f>
        <v>0</v>
      </c>
    </row>
    <row r="406" spans="1:21" x14ac:dyDescent="0.2">
      <c r="A406" s="111" t="s">
        <v>201</v>
      </c>
      <c r="B406" s="112" t="s">
        <v>871</v>
      </c>
      <c r="C406" s="112" t="s">
        <v>132</v>
      </c>
      <c r="D406" s="112" t="s">
        <v>105</v>
      </c>
      <c r="E406" s="112" t="s">
        <v>33</v>
      </c>
      <c r="F406" s="112" t="s">
        <v>33</v>
      </c>
      <c r="G406" s="113" t="s">
        <v>900</v>
      </c>
      <c r="H406" s="114" t="s">
        <v>423</v>
      </c>
      <c r="I406" s="115">
        <f t="shared" ref="I406:U406" si="251">+I407</f>
        <v>0</v>
      </c>
      <c r="J406" s="115">
        <f t="shared" si="251"/>
        <v>0</v>
      </c>
      <c r="K406" s="115">
        <f t="shared" si="251"/>
        <v>0</v>
      </c>
      <c r="L406" s="115">
        <f t="shared" si="251"/>
        <v>0</v>
      </c>
      <c r="M406" s="115">
        <f t="shared" si="251"/>
        <v>0</v>
      </c>
      <c r="N406" s="115">
        <f t="shared" si="251"/>
        <v>0</v>
      </c>
      <c r="O406" s="115">
        <f t="shared" si="251"/>
        <v>0</v>
      </c>
      <c r="P406" s="115">
        <f t="shared" si="251"/>
        <v>0</v>
      </c>
      <c r="Q406" s="115">
        <f t="shared" si="251"/>
        <v>0</v>
      </c>
      <c r="R406" s="115">
        <f t="shared" si="251"/>
        <v>0</v>
      </c>
      <c r="S406" s="115">
        <f t="shared" si="251"/>
        <v>0</v>
      </c>
      <c r="T406" s="115">
        <f t="shared" si="251"/>
        <v>0</v>
      </c>
      <c r="U406" s="115">
        <f t="shared" si="251"/>
        <v>0</v>
      </c>
    </row>
    <row r="407" spans="1:21" x14ac:dyDescent="0.2">
      <c r="A407" s="132"/>
      <c r="B407" s="133"/>
      <c r="C407" s="133"/>
      <c r="D407" s="133"/>
      <c r="E407" s="133"/>
      <c r="F407" s="133"/>
      <c r="G407" s="118" t="s">
        <v>901</v>
      </c>
      <c r="H407" s="119" t="s">
        <v>423</v>
      </c>
      <c r="I407" s="120">
        <v>0</v>
      </c>
      <c r="J407" s="120">
        <v>0</v>
      </c>
      <c r="K407" s="120">
        <v>0</v>
      </c>
      <c r="L407" s="120">
        <f>+I407+J407-K407</f>
        <v>0</v>
      </c>
      <c r="M407" s="120">
        <v>0</v>
      </c>
      <c r="N407" s="120">
        <v>0</v>
      </c>
      <c r="O407" s="120">
        <f>+L407+M407-N407</f>
        <v>0</v>
      </c>
      <c r="P407" s="120">
        <v>0</v>
      </c>
      <c r="Q407" s="120">
        <v>0</v>
      </c>
      <c r="R407" s="120">
        <f>+O407+P407-Q407</f>
        <v>0</v>
      </c>
      <c r="S407" s="120">
        <v>0</v>
      </c>
      <c r="T407" s="120">
        <v>0</v>
      </c>
      <c r="U407" s="120">
        <f>+R407+S407-T407</f>
        <v>0</v>
      </c>
    </row>
    <row r="408" spans="1:21" s="79" customFormat="1" x14ac:dyDescent="0.2">
      <c r="A408" s="101" t="s">
        <v>201</v>
      </c>
      <c r="B408" s="102" t="s">
        <v>902</v>
      </c>
      <c r="C408" s="102" t="s">
        <v>32</v>
      </c>
      <c r="D408" s="102" t="s">
        <v>33</v>
      </c>
      <c r="E408" s="102" t="s">
        <v>33</v>
      </c>
      <c r="F408" s="102" t="s">
        <v>33</v>
      </c>
      <c r="G408" s="103" t="s">
        <v>903</v>
      </c>
      <c r="H408" s="104" t="s">
        <v>904</v>
      </c>
      <c r="I408" s="105">
        <f t="shared" ref="I408:U408" si="252">+I410+I411+I412+I413</f>
        <v>0</v>
      </c>
      <c r="J408" s="105">
        <f t="shared" si="252"/>
        <v>0</v>
      </c>
      <c r="K408" s="105">
        <f t="shared" si="252"/>
        <v>0</v>
      </c>
      <c r="L408" s="105">
        <f t="shared" si="252"/>
        <v>0</v>
      </c>
      <c r="M408" s="105">
        <f t="shared" si="252"/>
        <v>0</v>
      </c>
      <c r="N408" s="105">
        <f t="shared" si="252"/>
        <v>0</v>
      </c>
      <c r="O408" s="105">
        <f>+O410+O411+O412+O413</f>
        <v>0</v>
      </c>
      <c r="P408" s="105">
        <f t="shared" si="252"/>
        <v>0</v>
      </c>
      <c r="Q408" s="105">
        <f t="shared" si="252"/>
        <v>0</v>
      </c>
      <c r="R408" s="105">
        <f t="shared" si="252"/>
        <v>0</v>
      </c>
      <c r="S408" s="105">
        <f t="shared" si="252"/>
        <v>0</v>
      </c>
      <c r="T408" s="105">
        <f t="shared" si="252"/>
        <v>0</v>
      </c>
      <c r="U408" s="105">
        <f t="shared" si="252"/>
        <v>0</v>
      </c>
    </row>
    <row r="409" spans="1:21" x14ac:dyDescent="0.2">
      <c r="A409" s="134" t="s">
        <v>201</v>
      </c>
      <c r="B409" s="135" t="s">
        <v>902</v>
      </c>
      <c r="C409" s="135" t="s">
        <v>42</v>
      </c>
      <c r="D409" s="135" t="s">
        <v>33</v>
      </c>
      <c r="E409" s="135" t="s">
        <v>33</v>
      </c>
      <c r="F409" s="135" t="s">
        <v>33</v>
      </c>
      <c r="G409" s="136" t="s">
        <v>905</v>
      </c>
      <c r="H409" s="109" t="s">
        <v>906</v>
      </c>
      <c r="I409" s="123">
        <v>0</v>
      </c>
      <c r="J409" s="123">
        <v>0</v>
      </c>
      <c r="K409" s="123">
        <v>0</v>
      </c>
      <c r="L409" s="123">
        <v>0</v>
      </c>
      <c r="M409" s="123">
        <v>0</v>
      </c>
      <c r="N409" s="123">
        <v>0</v>
      </c>
      <c r="O409" s="123">
        <v>0</v>
      </c>
      <c r="P409" s="123">
        <v>0</v>
      </c>
      <c r="Q409" s="123">
        <v>0</v>
      </c>
      <c r="R409" s="123">
        <v>0</v>
      </c>
      <c r="S409" s="123">
        <v>0</v>
      </c>
      <c r="T409" s="123">
        <v>0</v>
      </c>
      <c r="U409" s="123">
        <v>0</v>
      </c>
    </row>
    <row r="410" spans="1:21" x14ac:dyDescent="0.2">
      <c r="A410" s="106" t="s">
        <v>201</v>
      </c>
      <c r="B410" s="107" t="s">
        <v>902</v>
      </c>
      <c r="C410" s="107" t="s">
        <v>132</v>
      </c>
      <c r="D410" s="107" t="s">
        <v>33</v>
      </c>
      <c r="E410" s="107" t="s">
        <v>33</v>
      </c>
      <c r="F410" s="107" t="s">
        <v>33</v>
      </c>
      <c r="G410" s="108" t="s">
        <v>907</v>
      </c>
      <c r="H410" s="109" t="s">
        <v>908</v>
      </c>
      <c r="I410" s="123">
        <v>0</v>
      </c>
      <c r="J410" s="123">
        <v>0</v>
      </c>
      <c r="K410" s="123">
        <v>0</v>
      </c>
      <c r="L410" s="123">
        <v>0</v>
      </c>
      <c r="M410" s="123">
        <v>0</v>
      </c>
      <c r="N410" s="123">
        <v>0</v>
      </c>
      <c r="O410" s="123">
        <v>0</v>
      </c>
      <c r="P410" s="123">
        <v>0</v>
      </c>
      <c r="Q410" s="123">
        <v>0</v>
      </c>
      <c r="R410" s="123">
        <v>0</v>
      </c>
      <c r="S410" s="123">
        <v>0</v>
      </c>
      <c r="T410" s="123">
        <v>0</v>
      </c>
      <c r="U410" s="123">
        <v>0</v>
      </c>
    </row>
    <row r="411" spans="1:21" x14ac:dyDescent="0.2">
      <c r="A411" s="106" t="s">
        <v>201</v>
      </c>
      <c r="B411" s="107" t="s">
        <v>902</v>
      </c>
      <c r="C411" s="107" t="s">
        <v>536</v>
      </c>
      <c r="D411" s="107" t="s">
        <v>33</v>
      </c>
      <c r="E411" s="107" t="s">
        <v>33</v>
      </c>
      <c r="F411" s="107" t="s">
        <v>33</v>
      </c>
      <c r="G411" s="108" t="s">
        <v>909</v>
      </c>
      <c r="H411" s="109" t="s">
        <v>910</v>
      </c>
      <c r="I411" s="123">
        <v>0</v>
      </c>
      <c r="J411" s="123">
        <v>0</v>
      </c>
      <c r="K411" s="123">
        <v>0</v>
      </c>
      <c r="L411" s="123">
        <v>0</v>
      </c>
      <c r="M411" s="123">
        <v>0</v>
      </c>
      <c r="N411" s="123">
        <v>0</v>
      </c>
      <c r="O411" s="123">
        <v>0</v>
      </c>
      <c r="P411" s="123">
        <v>0</v>
      </c>
      <c r="Q411" s="123">
        <v>0</v>
      </c>
      <c r="R411" s="123">
        <v>0</v>
      </c>
      <c r="S411" s="123">
        <v>0</v>
      </c>
      <c r="T411" s="123">
        <v>0</v>
      </c>
      <c r="U411" s="123">
        <v>0</v>
      </c>
    </row>
    <row r="412" spans="1:21" x14ac:dyDescent="0.2">
      <c r="A412" s="106" t="s">
        <v>201</v>
      </c>
      <c r="B412" s="107" t="s">
        <v>902</v>
      </c>
      <c r="C412" s="107" t="s">
        <v>127</v>
      </c>
      <c r="D412" s="107" t="s">
        <v>33</v>
      </c>
      <c r="E412" s="107" t="s">
        <v>33</v>
      </c>
      <c r="F412" s="107" t="s">
        <v>33</v>
      </c>
      <c r="G412" s="108" t="s">
        <v>911</v>
      </c>
      <c r="H412" s="109" t="s">
        <v>912</v>
      </c>
      <c r="I412" s="123">
        <v>0</v>
      </c>
      <c r="J412" s="123">
        <v>0</v>
      </c>
      <c r="K412" s="123">
        <v>0</v>
      </c>
      <c r="L412" s="123">
        <v>0</v>
      </c>
      <c r="M412" s="123">
        <v>0</v>
      </c>
      <c r="N412" s="123">
        <v>0</v>
      </c>
      <c r="O412" s="123">
        <v>0</v>
      </c>
      <c r="P412" s="123">
        <v>0</v>
      </c>
      <c r="Q412" s="123">
        <v>0</v>
      </c>
      <c r="R412" s="123">
        <v>0</v>
      </c>
      <c r="S412" s="123">
        <v>0</v>
      </c>
      <c r="T412" s="123">
        <v>0</v>
      </c>
      <c r="U412" s="123">
        <v>0</v>
      </c>
    </row>
    <row r="413" spans="1:21" x14ac:dyDescent="0.2">
      <c r="A413" s="106" t="s">
        <v>201</v>
      </c>
      <c r="B413" s="107" t="s">
        <v>902</v>
      </c>
      <c r="C413" s="107" t="s">
        <v>617</v>
      </c>
      <c r="D413" s="107" t="s">
        <v>33</v>
      </c>
      <c r="E413" s="107" t="s">
        <v>33</v>
      </c>
      <c r="F413" s="107" t="s">
        <v>33</v>
      </c>
      <c r="G413" s="108" t="s">
        <v>913</v>
      </c>
      <c r="H413" s="109" t="s">
        <v>914</v>
      </c>
      <c r="I413" s="123">
        <v>0</v>
      </c>
      <c r="J413" s="123">
        <v>0</v>
      </c>
      <c r="K413" s="123">
        <v>0</v>
      </c>
      <c r="L413" s="123">
        <v>0</v>
      </c>
      <c r="M413" s="123">
        <v>0</v>
      </c>
      <c r="N413" s="123">
        <v>0</v>
      </c>
      <c r="O413" s="123">
        <v>0</v>
      </c>
      <c r="P413" s="123">
        <v>0</v>
      </c>
      <c r="Q413" s="123">
        <v>0</v>
      </c>
      <c r="R413" s="123">
        <v>0</v>
      </c>
      <c r="S413" s="123">
        <v>0</v>
      </c>
      <c r="T413" s="123">
        <v>0</v>
      </c>
      <c r="U413" s="123">
        <v>0</v>
      </c>
    </row>
    <row r="414" spans="1:21" s="79" customFormat="1" x14ac:dyDescent="0.2">
      <c r="A414" s="101" t="s">
        <v>201</v>
      </c>
      <c r="B414" s="102" t="s">
        <v>915</v>
      </c>
      <c r="C414" s="102" t="s">
        <v>32</v>
      </c>
      <c r="D414" s="102" t="s">
        <v>33</v>
      </c>
      <c r="E414" s="102" t="s">
        <v>33</v>
      </c>
      <c r="F414" s="102" t="s">
        <v>33</v>
      </c>
      <c r="G414" s="103" t="s">
        <v>916</v>
      </c>
      <c r="H414" s="104" t="s">
        <v>917</v>
      </c>
      <c r="I414" s="105">
        <f>+I415+I416</f>
        <v>0</v>
      </c>
      <c r="J414" s="105">
        <f t="shared" ref="J414:U414" si="253">+J415+J416</f>
        <v>0</v>
      </c>
      <c r="K414" s="105">
        <f t="shared" si="253"/>
        <v>0</v>
      </c>
      <c r="L414" s="105">
        <f t="shared" si="253"/>
        <v>0</v>
      </c>
      <c r="M414" s="105">
        <f t="shared" si="253"/>
        <v>55851</v>
      </c>
      <c r="N414" s="105">
        <f t="shared" si="253"/>
        <v>0</v>
      </c>
      <c r="O414" s="105">
        <f>+O415+O416</f>
        <v>55851</v>
      </c>
      <c r="P414" s="105">
        <f t="shared" si="253"/>
        <v>0</v>
      </c>
      <c r="Q414" s="105">
        <f t="shared" si="253"/>
        <v>0</v>
      </c>
      <c r="R414" s="105">
        <f>+R415+R416</f>
        <v>55851</v>
      </c>
      <c r="S414" s="105">
        <f t="shared" si="253"/>
        <v>0</v>
      </c>
      <c r="T414" s="105">
        <f t="shared" si="253"/>
        <v>0</v>
      </c>
      <c r="U414" s="105">
        <f t="shared" si="253"/>
        <v>0</v>
      </c>
    </row>
    <row r="415" spans="1:21" x14ac:dyDescent="0.2">
      <c r="A415" s="106" t="s">
        <v>201</v>
      </c>
      <c r="B415" s="107" t="s">
        <v>915</v>
      </c>
      <c r="C415" s="107" t="s">
        <v>42</v>
      </c>
      <c r="D415" s="107" t="s">
        <v>33</v>
      </c>
      <c r="E415" s="107" t="s">
        <v>33</v>
      </c>
      <c r="F415" s="107" t="s">
        <v>33</v>
      </c>
      <c r="G415" s="108" t="s">
        <v>918</v>
      </c>
      <c r="H415" s="109" t="s">
        <v>713</v>
      </c>
      <c r="I415" s="123">
        <v>0</v>
      </c>
      <c r="J415" s="123">
        <v>0</v>
      </c>
      <c r="K415" s="123">
        <v>0</v>
      </c>
      <c r="L415" s="123">
        <v>0</v>
      </c>
      <c r="M415" s="123">
        <v>0</v>
      </c>
      <c r="N415" s="123">
        <v>0</v>
      </c>
      <c r="O415" s="123">
        <v>0</v>
      </c>
      <c r="P415" s="123">
        <v>0</v>
      </c>
      <c r="Q415" s="123">
        <v>0</v>
      </c>
      <c r="R415" s="123">
        <v>0</v>
      </c>
      <c r="S415" s="123">
        <v>0</v>
      </c>
      <c r="T415" s="123">
        <v>0</v>
      </c>
      <c r="U415" s="123">
        <v>0</v>
      </c>
    </row>
    <row r="416" spans="1:21" x14ac:dyDescent="0.2">
      <c r="A416" s="106" t="s">
        <v>201</v>
      </c>
      <c r="B416" s="107" t="s">
        <v>915</v>
      </c>
      <c r="C416" s="107" t="s">
        <v>36</v>
      </c>
      <c r="D416" s="107" t="s">
        <v>33</v>
      </c>
      <c r="E416" s="107" t="s">
        <v>33</v>
      </c>
      <c r="F416" s="107" t="s">
        <v>33</v>
      </c>
      <c r="G416" s="108" t="s">
        <v>919</v>
      </c>
      <c r="H416" s="109" t="s">
        <v>735</v>
      </c>
      <c r="I416" s="123">
        <f t="shared" ref="I416:U416" si="254">+I417+I422</f>
        <v>0</v>
      </c>
      <c r="J416" s="123">
        <f t="shared" si="254"/>
        <v>0</v>
      </c>
      <c r="K416" s="123">
        <f t="shared" si="254"/>
        <v>0</v>
      </c>
      <c r="L416" s="123">
        <f t="shared" si="254"/>
        <v>0</v>
      </c>
      <c r="M416" s="123">
        <f t="shared" si="254"/>
        <v>55851</v>
      </c>
      <c r="N416" s="123">
        <f t="shared" si="254"/>
        <v>0</v>
      </c>
      <c r="O416" s="123">
        <f>+O417+O422</f>
        <v>55851</v>
      </c>
      <c r="P416" s="123">
        <f t="shared" si="254"/>
        <v>0</v>
      </c>
      <c r="Q416" s="123">
        <f t="shared" si="254"/>
        <v>0</v>
      </c>
      <c r="R416" s="123">
        <f>+R417+R422</f>
        <v>55851</v>
      </c>
      <c r="S416" s="123">
        <f t="shared" si="254"/>
        <v>0</v>
      </c>
      <c r="T416" s="123">
        <f t="shared" si="254"/>
        <v>0</v>
      </c>
      <c r="U416" s="123">
        <f t="shared" si="254"/>
        <v>0</v>
      </c>
    </row>
    <row r="417" spans="1:21" x14ac:dyDescent="0.2">
      <c r="A417" s="111" t="s">
        <v>201</v>
      </c>
      <c r="B417" s="112" t="s">
        <v>915</v>
      </c>
      <c r="C417" s="112" t="s">
        <v>36</v>
      </c>
      <c r="D417" s="112" t="s">
        <v>45</v>
      </c>
      <c r="E417" s="112" t="s">
        <v>33</v>
      </c>
      <c r="F417" s="112" t="s">
        <v>33</v>
      </c>
      <c r="G417" s="113" t="s">
        <v>920</v>
      </c>
      <c r="H417" s="114" t="s">
        <v>921</v>
      </c>
      <c r="I417" s="115">
        <f t="shared" ref="I417:U417" si="255">SUM(I418:I421)</f>
        <v>0</v>
      </c>
      <c r="J417" s="115">
        <f t="shared" si="255"/>
        <v>0</v>
      </c>
      <c r="K417" s="115">
        <f t="shared" si="255"/>
        <v>0</v>
      </c>
      <c r="L417" s="115">
        <f t="shared" si="255"/>
        <v>0</v>
      </c>
      <c r="M417" s="115">
        <f t="shared" si="255"/>
        <v>0</v>
      </c>
      <c r="N417" s="115">
        <f t="shared" si="255"/>
        <v>0</v>
      </c>
      <c r="O417" s="115">
        <f>SUM(O418:O421)</f>
        <v>0</v>
      </c>
      <c r="P417" s="115">
        <f t="shared" si="255"/>
        <v>0</v>
      </c>
      <c r="Q417" s="115">
        <f t="shared" si="255"/>
        <v>0</v>
      </c>
      <c r="R417" s="115">
        <f t="shared" si="255"/>
        <v>0</v>
      </c>
      <c r="S417" s="115">
        <f t="shared" si="255"/>
        <v>0</v>
      </c>
      <c r="T417" s="115">
        <f t="shared" si="255"/>
        <v>0</v>
      </c>
      <c r="U417" s="115">
        <f t="shared" si="255"/>
        <v>0</v>
      </c>
    </row>
    <row r="418" spans="1:21" x14ac:dyDescent="0.2">
      <c r="A418" s="116" t="s">
        <v>201</v>
      </c>
      <c r="B418" s="117" t="s">
        <v>915</v>
      </c>
      <c r="C418" s="117" t="s">
        <v>36</v>
      </c>
      <c r="D418" s="117" t="s">
        <v>45</v>
      </c>
      <c r="E418" s="117" t="s">
        <v>45</v>
      </c>
      <c r="F418" s="117" t="s">
        <v>33</v>
      </c>
      <c r="G418" s="118" t="s">
        <v>922</v>
      </c>
      <c r="H418" s="119" t="s">
        <v>923</v>
      </c>
      <c r="I418" s="120">
        <v>0</v>
      </c>
      <c r="J418" s="120">
        <v>0</v>
      </c>
      <c r="K418" s="120">
        <v>0</v>
      </c>
      <c r="L418" s="120">
        <f t="shared" ref="L418:L421" si="256">+I418+J418-K418</f>
        <v>0</v>
      </c>
      <c r="M418" s="120">
        <v>0</v>
      </c>
      <c r="N418" s="120">
        <v>0</v>
      </c>
      <c r="O418" s="120">
        <f>+L418+M418-N418</f>
        <v>0</v>
      </c>
      <c r="P418" s="120">
        <v>0</v>
      </c>
      <c r="Q418" s="120">
        <v>0</v>
      </c>
      <c r="R418" s="120">
        <f>+O418+P418-Q418</f>
        <v>0</v>
      </c>
      <c r="S418" s="120">
        <v>0</v>
      </c>
      <c r="T418" s="120">
        <v>0</v>
      </c>
      <c r="U418" s="120">
        <f t="shared" ref="U418:U421" si="257">+R418+S418-T418</f>
        <v>0</v>
      </c>
    </row>
    <row r="419" spans="1:21" x14ac:dyDescent="0.2">
      <c r="A419" s="116" t="s">
        <v>201</v>
      </c>
      <c r="B419" s="117" t="s">
        <v>915</v>
      </c>
      <c r="C419" s="117" t="s">
        <v>36</v>
      </c>
      <c r="D419" s="117" t="s">
        <v>45</v>
      </c>
      <c r="E419" s="117" t="s">
        <v>51</v>
      </c>
      <c r="F419" s="117" t="s">
        <v>33</v>
      </c>
      <c r="G419" s="118" t="s">
        <v>924</v>
      </c>
      <c r="H419" s="119" t="s">
        <v>925</v>
      </c>
      <c r="I419" s="120">
        <v>0</v>
      </c>
      <c r="J419" s="120">
        <v>0</v>
      </c>
      <c r="K419" s="120">
        <v>0</v>
      </c>
      <c r="L419" s="120">
        <f t="shared" si="256"/>
        <v>0</v>
      </c>
      <c r="M419" s="120">
        <v>0</v>
      </c>
      <c r="N419" s="120">
        <v>0</v>
      </c>
      <c r="O419" s="120">
        <f>+L419+M419-N419</f>
        <v>0</v>
      </c>
      <c r="P419" s="120">
        <v>0</v>
      </c>
      <c r="Q419" s="120">
        <v>0</v>
      </c>
      <c r="R419" s="120">
        <f t="shared" ref="R419:R421" si="258">+O419+P419-Q419</f>
        <v>0</v>
      </c>
      <c r="S419" s="120">
        <v>0</v>
      </c>
      <c r="T419" s="120">
        <v>0</v>
      </c>
      <c r="U419" s="120">
        <f t="shared" si="257"/>
        <v>0</v>
      </c>
    </row>
    <row r="420" spans="1:21" x14ac:dyDescent="0.2">
      <c r="A420" s="116" t="s">
        <v>201</v>
      </c>
      <c r="B420" s="117" t="s">
        <v>915</v>
      </c>
      <c r="C420" s="117" t="s">
        <v>36</v>
      </c>
      <c r="D420" s="117" t="s">
        <v>45</v>
      </c>
      <c r="E420" s="117" t="s">
        <v>54</v>
      </c>
      <c r="F420" s="117" t="s">
        <v>33</v>
      </c>
      <c r="G420" s="118" t="s">
        <v>926</v>
      </c>
      <c r="H420" s="119" t="s">
        <v>927</v>
      </c>
      <c r="I420" s="120">
        <v>0</v>
      </c>
      <c r="J420" s="120">
        <v>0</v>
      </c>
      <c r="K420" s="120">
        <v>0</v>
      </c>
      <c r="L420" s="120">
        <f t="shared" si="256"/>
        <v>0</v>
      </c>
      <c r="M420" s="120">
        <v>0</v>
      </c>
      <c r="N420" s="120">
        <v>0</v>
      </c>
      <c r="O420" s="120">
        <f>+L420+M420-N420</f>
        <v>0</v>
      </c>
      <c r="P420" s="120">
        <v>0</v>
      </c>
      <c r="Q420" s="120">
        <v>0</v>
      </c>
      <c r="R420" s="120">
        <f t="shared" si="258"/>
        <v>0</v>
      </c>
      <c r="S420" s="120">
        <v>0</v>
      </c>
      <c r="T420" s="120">
        <v>0</v>
      </c>
      <c r="U420" s="120">
        <f t="shared" si="257"/>
        <v>0</v>
      </c>
    </row>
    <row r="421" spans="1:21" x14ac:dyDescent="0.2">
      <c r="A421" s="116" t="s">
        <v>201</v>
      </c>
      <c r="B421" s="117" t="s">
        <v>915</v>
      </c>
      <c r="C421" s="117" t="s">
        <v>36</v>
      </c>
      <c r="D421" s="117" t="s">
        <v>45</v>
      </c>
      <c r="E421" s="117" t="s">
        <v>63</v>
      </c>
      <c r="F421" s="117" t="s">
        <v>33</v>
      </c>
      <c r="G421" s="118" t="s">
        <v>928</v>
      </c>
      <c r="H421" s="119" t="s">
        <v>929</v>
      </c>
      <c r="I421" s="120">
        <v>0</v>
      </c>
      <c r="J421" s="120">
        <v>0</v>
      </c>
      <c r="K421" s="120">
        <v>0</v>
      </c>
      <c r="L421" s="120">
        <f t="shared" si="256"/>
        <v>0</v>
      </c>
      <c r="M421" s="120">
        <v>0</v>
      </c>
      <c r="N421" s="120">
        <v>0</v>
      </c>
      <c r="O421" s="120">
        <f>+L421+M421-N421</f>
        <v>0</v>
      </c>
      <c r="P421" s="120">
        <v>0</v>
      </c>
      <c r="Q421" s="120">
        <v>0</v>
      </c>
      <c r="R421" s="120">
        <f t="shared" si="258"/>
        <v>0</v>
      </c>
      <c r="S421" s="120">
        <v>0</v>
      </c>
      <c r="T421" s="120">
        <v>0</v>
      </c>
      <c r="U421" s="120">
        <f t="shared" si="257"/>
        <v>0</v>
      </c>
    </row>
    <row r="422" spans="1:21" x14ac:dyDescent="0.2">
      <c r="A422" s="111" t="s">
        <v>201</v>
      </c>
      <c r="B422" s="112" t="s">
        <v>915</v>
      </c>
      <c r="C422" s="112" t="s">
        <v>36</v>
      </c>
      <c r="D422" s="112" t="s">
        <v>108</v>
      </c>
      <c r="E422" s="112" t="s">
        <v>33</v>
      </c>
      <c r="F422" s="112" t="s">
        <v>33</v>
      </c>
      <c r="G422" s="113" t="s">
        <v>930</v>
      </c>
      <c r="H422" s="114" t="s">
        <v>735</v>
      </c>
      <c r="I422" s="115">
        <v>0</v>
      </c>
      <c r="J422" s="115">
        <v>0</v>
      </c>
      <c r="K422" s="115">
        <v>0</v>
      </c>
      <c r="L422" s="115">
        <v>0</v>
      </c>
      <c r="M422" s="137">
        <v>55851</v>
      </c>
      <c r="N422" s="115">
        <v>0</v>
      </c>
      <c r="O422" s="115">
        <f>+L422+M422-N422</f>
        <v>55851</v>
      </c>
      <c r="P422" s="115">
        <v>0</v>
      </c>
      <c r="Q422" s="115">
        <v>0</v>
      </c>
      <c r="R422" s="115">
        <f>+O422+P422-Q422</f>
        <v>55851</v>
      </c>
      <c r="S422" s="115">
        <v>0</v>
      </c>
      <c r="T422" s="115">
        <v>0</v>
      </c>
      <c r="U422" s="115">
        <v>0</v>
      </c>
    </row>
    <row r="423" spans="1:21" s="79" customFormat="1" x14ac:dyDescent="0.2">
      <c r="A423" s="101" t="s">
        <v>201</v>
      </c>
      <c r="B423" s="102" t="s">
        <v>931</v>
      </c>
      <c r="C423" s="102" t="s">
        <v>32</v>
      </c>
      <c r="D423" s="102" t="s">
        <v>33</v>
      </c>
      <c r="E423" s="102" t="s">
        <v>33</v>
      </c>
      <c r="F423" s="102" t="s">
        <v>33</v>
      </c>
      <c r="G423" s="103" t="s">
        <v>932</v>
      </c>
      <c r="H423" s="104" t="s">
        <v>933</v>
      </c>
      <c r="I423" s="105">
        <f t="shared" ref="I423:U423" si="259">+I424+I427+I430+I433</f>
        <v>73530</v>
      </c>
      <c r="J423" s="105">
        <f t="shared" si="259"/>
        <v>76218</v>
      </c>
      <c r="K423" s="105">
        <f t="shared" si="259"/>
        <v>19104</v>
      </c>
      <c r="L423" s="105">
        <f t="shared" si="259"/>
        <v>130644</v>
      </c>
      <c r="M423" s="105">
        <f t="shared" si="259"/>
        <v>0</v>
      </c>
      <c r="N423" s="105">
        <f t="shared" si="259"/>
        <v>130644</v>
      </c>
      <c r="O423" s="105">
        <f t="shared" si="259"/>
        <v>0</v>
      </c>
      <c r="P423" s="105">
        <f t="shared" si="259"/>
        <v>5511</v>
      </c>
      <c r="Q423" s="105">
        <f t="shared" si="259"/>
        <v>0</v>
      </c>
      <c r="R423" s="105">
        <f t="shared" si="259"/>
        <v>5511</v>
      </c>
      <c r="S423" s="105">
        <f t="shared" si="259"/>
        <v>0</v>
      </c>
      <c r="T423" s="105">
        <f t="shared" si="259"/>
        <v>0</v>
      </c>
      <c r="U423" s="105">
        <f t="shared" si="259"/>
        <v>5511</v>
      </c>
    </row>
    <row r="424" spans="1:21" s="79" customFormat="1" x14ac:dyDescent="0.2">
      <c r="A424" s="106" t="s">
        <v>201</v>
      </c>
      <c r="B424" s="107" t="s">
        <v>931</v>
      </c>
      <c r="C424" s="107" t="s">
        <v>42</v>
      </c>
      <c r="D424" s="107" t="s">
        <v>33</v>
      </c>
      <c r="E424" s="107" t="s">
        <v>33</v>
      </c>
      <c r="F424" s="107" t="s">
        <v>33</v>
      </c>
      <c r="G424" s="108" t="s">
        <v>934</v>
      </c>
      <c r="H424" s="109" t="s">
        <v>935</v>
      </c>
      <c r="I424" s="110">
        <f t="shared" ref="I424:U424" si="260">+I425+I426</f>
        <v>0</v>
      </c>
      <c r="J424" s="110">
        <f t="shared" si="260"/>
        <v>0</v>
      </c>
      <c r="K424" s="110">
        <f t="shared" si="260"/>
        <v>0</v>
      </c>
      <c r="L424" s="110">
        <f t="shared" si="260"/>
        <v>0</v>
      </c>
      <c r="M424" s="110">
        <f t="shared" si="260"/>
        <v>0</v>
      </c>
      <c r="N424" s="110">
        <f t="shared" si="260"/>
        <v>0</v>
      </c>
      <c r="O424" s="110">
        <f t="shared" si="260"/>
        <v>0</v>
      </c>
      <c r="P424" s="110">
        <f t="shared" si="260"/>
        <v>0</v>
      </c>
      <c r="Q424" s="110">
        <f t="shared" si="260"/>
        <v>0</v>
      </c>
      <c r="R424" s="110">
        <f t="shared" si="260"/>
        <v>0</v>
      </c>
      <c r="S424" s="110">
        <f t="shared" si="260"/>
        <v>0</v>
      </c>
      <c r="T424" s="110">
        <f t="shared" si="260"/>
        <v>0</v>
      </c>
      <c r="U424" s="110">
        <f t="shared" si="260"/>
        <v>0</v>
      </c>
    </row>
    <row r="425" spans="1:21" x14ac:dyDescent="0.2">
      <c r="A425" s="111" t="s">
        <v>201</v>
      </c>
      <c r="B425" s="112" t="s">
        <v>931</v>
      </c>
      <c r="C425" s="112" t="s">
        <v>42</v>
      </c>
      <c r="D425" s="112" t="s">
        <v>51</v>
      </c>
      <c r="E425" s="112" t="s">
        <v>33</v>
      </c>
      <c r="F425" s="112" t="s">
        <v>33</v>
      </c>
      <c r="G425" s="113" t="s">
        <v>936</v>
      </c>
      <c r="H425" s="114" t="s">
        <v>937</v>
      </c>
      <c r="I425" s="115">
        <v>0</v>
      </c>
      <c r="J425" s="115">
        <v>0</v>
      </c>
      <c r="K425" s="115">
        <v>0</v>
      </c>
      <c r="L425" s="115">
        <v>0</v>
      </c>
      <c r="M425" s="115">
        <v>0</v>
      </c>
      <c r="N425" s="115">
        <v>0</v>
      </c>
      <c r="O425" s="115">
        <v>0</v>
      </c>
      <c r="P425" s="115">
        <v>0</v>
      </c>
      <c r="Q425" s="115">
        <v>0</v>
      </c>
      <c r="R425" s="115">
        <v>0</v>
      </c>
      <c r="S425" s="115">
        <v>0</v>
      </c>
      <c r="T425" s="115">
        <v>0</v>
      </c>
      <c r="U425" s="115">
        <v>0</v>
      </c>
    </row>
    <row r="426" spans="1:21" x14ac:dyDescent="0.2">
      <c r="A426" s="111" t="s">
        <v>201</v>
      </c>
      <c r="B426" s="112" t="s">
        <v>931</v>
      </c>
      <c r="C426" s="112" t="s">
        <v>42</v>
      </c>
      <c r="D426" s="112" t="s">
        <v>54</v>
      </c>
      <c r="E426" s="112" t="s">
        <v>33</v>
      </c>
      <c r="F426" s="112" t="s">
        <v>33</v>
      </c>
      <c r="G426" s="113" t="s">
        <v>938</v>
      </c>
      <c r="H426" s="114" t="s">
        <v>939</v>
      </c>
      <c r="I426" s="115">
        <v>0</v>
      </c>
      <c r="J426" s="115">
        <v>0</v>
      </c>
      <c r="K426" s="115">
        <v>0</v>
      </c>
      <c r="L426" s="115">
        <v>0</v>
      </c>
      <c r="M426" s="115">
        <v>0</v>
      </c>
      <c r="N426" s="115">
        <v>0</v>
      </c>
      <c r="O426" s="115">
        <v>0</v>
      </c>
      <c r="P426" s="115">
        <v>0</v>
      </c>
      <c r="Q426" s="115">
        <v>0</v>
      </c>
      <c r="R426" s="115">
        <v>0</v>
      </c>
      <c r="S426" s="115">
        <v>0</v>
      </c>
      <c r="T426" s="115">
        <v>0</v>
      </c>
      <c r="U426" s="115">
        <v>0</v>
      </c>
    </row>
    <row r="427" spans="1:21" x14ac:dyDescent="0.2">
      <c r="A427" s="106" t="s">
        <v>201</v>
      </c>
      <c r="B427" s="107" t="s">
        <v>931</v>
      </c>
      <c r="C427" s="107" t="s">
        <v>36</v>
      </c>
      <c r="D427" s="107" t="s">
        <v>33</v>
      </c>
      <c r="E427" s="107" t="s">
        <v>33</v>
      </c>
      <c r="F427" s="107" t="s">
        <v>33</v>
      </c>
      <c r="G427" s="108" t="s">
        <v>940</v>
      </c>
      <c r="H427" s="109" t="s">
        <v>941</v>
      </c>
      <c r="I427" s="123">
        <f t="shared" ref="I427:U427" si="261">+I428+I429</f>
        <v>0</v>
      </c>
      <c r="J427" s="123">
        <f t="shared" si="261"/>
        <v>0</v>
      </c>
      <c r="K427" s="123">
        <f t="shared" si="261"/>
        <v>0</v>
      </c>
      <c r="L427" s="123">
        <f t="shared" si="261"/>
        <v>0</v>
      </c>
      <c r="M427" s="123">
        <f t="shared" si="261"/>
        <v>0</v>
      </c>
      <c r="N427" s="123">
        <f t="shared" si="261"/>
        <v>0</v>
      </c>
      <c r="O427" s="123">
        <f t="shared" si="261"/>
        <v>0</v>
      </c>
      <c r="P427" s="123">
        <f t="shared" si="261"/>
        <v>0</v>
      </c>
      <c r="Q427" s="123">
        <f t="shared" si="261"/>
        <v>0</v>
      </c>
      <c r="R427" s="123">
        <f t="shared" si="261"/>
        <v>0</v>
      </c>
      <c r="S427" s="123">
        <f t="shared" si="261"/>
        <v>0</v>
      </c>
      <c r="T427" s="123">
        <f t="shared" si="261"/>
        <v>0</v>
      </c>
      <c r="U427" s="123">
        <f t="shared" si="261"/>
        <v>0</v>
      </c>
    </row>
    <row r="428" spans="1:21" x14ac:dyDescent="0.2">
      <c r="A428" s="111" t="s">
        <v>201</v>
      </c>
      <c r="B428" s="112" t="s">
        <v>931</v>
      </c>
      <c r="C428" s="112" t="s">
        <v>36</v>
      </c>
      <c r="D428" s="112" t="s">
        <v>51</v>
      </c>
      <c r="E428" s="112" t="s">
        <v>33</v>
      </c>
      <c r="F428" s="112" t="s">
        <v>33</v>
      </c>
      <c r="G428" s="113" t="s">
        <v>942</v>
      </c>
      <c r="H428" s="114" t="s">
        <v>937</v>
      </c>
      <c r="I428" s="115">
        <v>0</v>
      </c>
      <c r="J428" s="115">
        <v>0</v>
      </c>
      <c r="K428" s="115">
        <v>0</v>
      </c>
      <c r="L428" s="115">
        <v>0</v>
      </c>
      <c r="M428" s="115">
        <v>0</v>
      </c>
      <c r="N428" s="115">
        <v>0</v>
      </c>
      <c r="O428" s="115">
        <v>0</v>
      </c>
      <c r="P428" s="115">
        <v>0</v>
      </c>
      <c r="Q428" s="115">
        <v>0</v>
      </c>
      <c r="R428" s="115">
        <v>0</v>
      </c>
      <c r="S428" s="115">
        <v>0</v>
      </c>
      <c r="T428" s="115">
        <v>0</v>
      </c>
      <c r="U428" s="115">
        <v>0</v>
      </c>
    </row>
    <row r="429" spans="1:21" x14ac:dyDescent="0.2">
      <c r="A429" s="111" t="s">
        <v>201</v>
      </c>
      <c r="B429" s="112" t="s">
        <v>931</v>
      </c>
      <c r="C429" s="112" t="s">
        <v>36</v>
      </c>
      <c r="D429" s="112" t="s">
        <v>54</v>
      </c>
      <c r="E429" s="112" t="s">
        <v>33</v>
      </c>
      <c r="F429" s="112" t="s">
        <v>33</v>
      </c>
      <c r="G429" s="113" t="s">
        <v>943</v>
      </c>
      <c r="H429" s="114" t="s">
        <v>939</v>
      </c>
      <c r="I429" s="115">
        <v>0</v>
      </c>
      <c r="J429" s="115">
        <v>0</v>
      </c>
      <c r="K429" s="115">
        <v>0</v>
      </c>
      <c r="L429" s="115">
        <v>0</v>
      </c>
      <c r="M429" s="115">
        <v>0</v>
      </c>
      <c r="N429" s="115">
        <v>0</v>
      </c>
      <c r="O429" s="115">
        <v>0</v>
      </c>
      <c r="P429" s="115">
        <v>0</v>
      </c>
      <c r="Q429" s="115">
        <v>0</v>
      </c>
      <c r="R429" s="115">
        <v>0</v>
      </c>
      <c r="S429" s="115">
        <v>0</v>
      </c>
      <c r="T429" s="115">
        <v>0</v>
      </c>
      <c r="U429" s="115">
        <v>0</v>
      </c>
    </row>
    <row r="430" spans="1:21" x14ac:dyDescent="0.2">
      <c r="A430" s="106" t="s">
        <v>201</v>
      </c>
      <c r="B430" s="107" t="s">
        <v>931</v>
      </c>
      <c r="C430" s="107" t="s">
        <v>39</v>
      </c>
      <c r="D430" s="107" t="s">
        <v>33</v>
      </c>
      <c r="E430" s="107" t="s">
        <v>33</v>
      </c>
      <c r="F430" s="107" t="s">
        <v>33</v>
      </c>
      <c r="G430" s="108" t="s">
        <v>944</v>
      </c>
      <c r="H430" s="109" t="s">
        <v>945</v>
      </c>
      <c r="I430" s="123">
        <f t="shared" ref="I430:U430" si="262">+I431+I432</f>
        <v>0</v>
      </c>
      <c r="J430" s="123">
        <f t="shared" si="262"/>
        <v>0</v>
      </c>
      <c r="K430" s="123">
        <f t="shared" si="262"/>
        <v>0</v>
      </c>
      <c r="L430" s="123">
        <f t="shared" si="262"/>
        <v>0</v>
      </c>
      <c r="M430" s="123">
        <f t="shared" si="262"/>
        <v>0</v>
      </c>
      <c r="N430" s="123">
        <f t="shared" si="262"/>
        <v>0</v>
      </c>
      <c r="O430" s="123">
        <f t="shared" si="262"/>
        <v>0</v>
      </c>
      <c r="P430" s="123">
        <f t="shared" si="262"/>
        <v>0</v>
      </c>
      <c r="Q430" s="123">
        <f t="shared" si="262"/>
        <v>0</v>
      </c>
      <c r="R430" s="123">
        <f t="shared" si="262"/>
        <v>0</v>
      </c>
      <c r="S430" s="123">
        <f t="shared" si="262"/>
        <v>0</v>
      </c>
      <c r="T430" s="123">
        <f t="shared" si="262"/>
        <v>0</v>
      </c>
      <c r="U430" s="123">
        <f t="shared" si="262"/>
        <v>0</v>
      </c>
    </row>
    <row r="431" spans="1:21" x14ac:dyDescent="0.2">
      <c r="A431" s="111" t="s">
        <v>201</v>
      </c>
      <c r="B431" s="112" t="s">
        <v>931</v>
      </c>
      <c r="C431" s="112" t="s">
        <v>39</v>
      </c>
      <c r="D431" s="112" t="s">
        <v>51</v>
      </c>
      <c r="E431" s="112" t="s">
        <v>33</v>
      </c>
      <c r="F431" s="112" t="s">
        <v>33</v>
      </c>
      <c r="G431" s="113" t="s">
        <v>946</v>
      </c>
      <c r="H431" s="114" t="s">
        <v>937</v>
      </c>
      <c r="I431" s="115">
        <v>0</v>
      </c>
      <c r="J431" s="115">
        <v>0</v>
      </c>
      <c r="K431" s="115">
        <v>0</v>
      </c>
      <c r="L431" s="115">
        <v>0</v>
      </c>
      <c r="M431" s="115">
        <v>0</v>
      </c>
      <c r="N431" s="115">
        <v>0</v>
      </c>
      <c r="O431" s="115">
        <v>0</v>
      </c>
      <c r="P431" s="115">
        <v>0</v>
      </c>
      <c r="Q431" s="115">
        <v>0</v>
      </c>
      <c r="R431" s="115">
        <v>0</v>
      </c>
      <c r="S431" s="115">
        <v>0</v>
      </c>
      <c r="T431" s="115">
        <v>0</v>
      </c>
      <c r="U431" s="115">
        <v>0</v>
      </c>
    </row>
    <row r="432" spans="1:21" x14ac:dyDescent="0.2">
      <c r="A432" s="111" t="s">
        <v>201</v>
      </c>
      <c r="B432" s="112" t="s">
        <v>931</v>
      </c>
      <c r="C432" s="112" t="s">
        <v>39</v>
      </c>
      <c r="D432" s="112" t="s">
        <v>54</v>
      </c>
      <c r="E432" s="112" t="s">
        <v>33</v>
      </c>
      <c r="F432" s="112" t="s">
        <v>33</v>
      </c>
      <c r="G432" s="113" t="s">
        <v>947</v>
      </c>
      <c r="H432" s="114" t="s">
        <v>939</v>
      </c>
      <c r="I432" s="115">
        <v>0</v>
      </c>
      <c r="J432" s="115">
        <v>0</v>
      </c>
      <c r="K432" s="115">
        <v>0</v>
      </c>
      <c r="L432" s="115">
        <v>0</v>
      </c>
      <c r="M432" s="115">
        <v>0</v>
      </c>
      <c r="N432" s="115">
        <v>0</v>
      </c>
      <c r="O432" s="115">
        <v>0</v>
      </c>
      <c r="P432" s="115">
        <v>0</v>
      </c>
      <c r="Q432" s="115">
        <v>0</v>
      </c>
      <c r="R432" s="115">
        <v>0</v>
      </c>
      <c r="S432" s="115">
        <v>0</v>
      </c>
      <c r="T432" s="115">
        <v>0</v>
      </c>
      <c r="U432" s="115">
        <v>0</v>
      </c>
    </row>
    <row r="433" spans="1:21" s="79" customFormat="1" x14ac:dyDescent="0.2">
      <c r="A433" s="106" t="s">
        <v>201</v>
      </c>
      <c r="B433" s="107" t="s">
        <v>931</v>
      </c>
      <c r="C433" s="107" t="s">
        <v>127</v>
      </c>
      <c r="D433" s="107" t="s">
        <v>33</v>
      </c>
      <c r="E433" s="107" t="s">
        <v>33</v>
      </c>
      <c r="F433" s="107" t="s">
        <v>33</v>
      </c>
      <c r="G433" s="108" t="s">
        <v>948</v>
      </c>
      <c r="H433" s="109" t="s">
        <v>949</v>
      </c>
      <c r="I433" s="110">
        <f t="shared" ref="I433:U433" si="263">+I434</f>
        <v>73530</v>
      </c>
      <c r="J433" s="110">
        <f t="shared" si="263"/>
        <v>76218</v>
      </c>
      <c r="K433" s="110">
        <f t="shared" si="263"/>
        <v>19104</v>
      </c>
      <c r="L433" s="110">
        <f t="shared" si="263"/>
        <v>130644</v>
      </c>
      <c r="M433" s="110">
        <f t="shared" si="263"/>
        <v>0</v>
      </c>
      <c r="N433" s="110">
        <f t="shared" si="263"/>
        <v>130644</v>
      </c>
      <c r="O433" s="110">
        <f>+O434</f>
        <v>0</v>
      </c>
      <c r="P433" s="110">
        <f t="shared" si="263"/>
        <v>5511</v>
      </c>
      <c r="Q433" s="110">
        <f t="shared" si="263"/>
        <v>0</v>
      </c>
      <c r="R433" s="110">
        <f t="shared" si="263"/>
        <v>5511</v>
      </c>
      <c r="S433" s="110">
        <f t="shared" si="263"/>
        <v>0</v>
      </c>
      <c r="T433" s="110">
        <f t="shared" si="263"/>
        <v>0</v>
      </c>
      <c r="U433" s="110">
        <f t="shared" si="263"/>
        <v>5511</v>
      </c>
    </row>
    <row r="434" spans="1:21" x14ac:dyDescent="0.2">
      <c r="A434" s="111" t="s">
        <v>201</v>
      </c>
      <c r="B434" s="112" t="s">
        <v>931</v>
      </c>
      <c r="C434" s="112" t="s">
        <v>127</v>
      </c>
      <c r="D434" s="112" t="s">
        <v>45</v>
      </c>
      <c r="E434" s="112" t="s">
        <v>33</v>
      </c>
      <c r="F434" s="112" t="s">
        <v>33</v>
      </c>
      <c r="G434" s="113" t="s">
        <v>950</v>
      </c>
      <c r="H434" s="114" t="s">
        <v>949</v>
      </c>
      <c r="I434" s="115">
        <f t="shared" ref="I434:U434" si="264">SUM(I435:I436)</f>
        <v>73530</v>
      </c>
      <c r="J434" s="115">
        <f t="shared" si="264"/>
        <v>76218</v>
      </c>
      <c r="K434" s="115">
        <f t="shared" si="264"/>
        <v>19104</v>
      </c>
      <c r="L434" s="115">
        <f t="shared" si="264"/>
        <v>130644</v>
      </c>
      <c r="M434" s="138">
        <f t="shared" si="264"/>
        <v>0</v>
      </c>
      <c r="N434" s="115">
        <f t="shared" si="264"/>
        <v>130644</v>
      </c>
      <c r="O434" s="138">
        <f t="shared" si="264"/>
        <v>0</v>
      </c>
      <c r="P434" s="138">
        <f t="shared" si="264"/>
        <v>5511</v>
      </c>
      <c r="Q434" s="115">
        <f t="shared" si="264"/>
        <v>0</v>
      </c>
      <c r="R434" s="115">
        <f t="shared" si="264"/>
        <v>5511</v>
      </c>
      <c r="S434" s="138">
        <f t="shared" si="264"/>
        <v>0</v>
      </c>
      <c r="T434" s="115">
        <f t="shared" si="264"/>
        <v>0</v>
      </c>
      <c r="U434" s="115">
        <f t="shared" si="264"/>
        <v>5511</v>
      </c>
    </row>
    <row r="435" spans="1:21" x14ac:dyDescent="0.2">
      <c r="A435" s="116" t="s">
        <v>201</v>
      </c>
      <c r="B435" s="117" t="s">
        <v>931</v>
      </c>
      <c r="C435" s="117" t="s">
        <v>127</v>
      </c>
      <c r="D435" s="117" t="s">
        <v>45</v>
      </c>
      <c r="E435" s="117" t="s">
        <v>45</v>
      </c>
      <c r="F435" s="117" t="s">
        <v>33</v>
      </c>
      <c r="G435" s="118" t="s">
        <v>951</v>
      </c>
      <c r="H435" s="119" t="s">
        <v>949</v>
      </c>
      <c r="I435" s="120">
        <v>7056</v>
      </c>
      <c r="J435" s="120">
        <v>76218</v>
      </c>
      <c r="K435" s="120">
        <v>0</v>
      </c>
      <c r="L435" s="120">
        <f t="shared" ref="L435:L436" si="265">+I435+J435-K435</f>
        <v>83274</v>
      </c>
      <c r="M435" s="139">
        <v>0</v>
      </c>
      <c r="N435" s="139">
        <v>83274</v>
      </c>
      <c r="O435" s="139">
        <f t="shared" ref="O435:O436" si="266">+L435+M435-N435</f>
        <v>0</v>
      </c>
      <c r="P435" s="139">
        <v>0</v>
      </c>
      <c r="Q435" s="139">
        <v>0</v>
      </c>
      <c r="R435" s="120">
        <f t="shared" ref="R435:R436" si="267">+O435+P435-Q435</f>
        <v>0</v>
      </c>
      <c r="S435" s="139">
        <v>0</v>
      </c>
      <c r="T435" s="139">
        <v>0</v>
      </c>
      <c r="U435" s="120">
        <f t="shared" ref="U435:U436" si="268">+R435+S435-T435</f>
        <v>0</v>
      </c>
    </row>
    <row r="436" spans="1:21" x14ac:dyDescent="0.2">
      <c r="A436" s="116" t="s">
        <v>201</v>
      </c>
      <c r="B436" s="117" t="s">
        <v>931</v>
      </c>
      <c r="C436" s="117" t="s">
        <v>127</v>
      </c>
      <c r="D436" s="117" t="s">
        <v>45</v>
      </c>
      <c r="E436" s="117" t="s">
        <v>51</v>
      </c>
      <c r="F436" s="117" t="s">
        <v>33</v>
      </c>
      <c r="G436" s="118" t="s">
        <v>952</v>
      </c>
      <c r="H436" s="119" t="s">
        <v>953</v>
      </c>
      <c r="I436" s="120">
        <v>66474</v>
      </c>
      <c r="J436" s="120">
        <v>0</v>
      </c>
      <c r="K436" s="120">
        <v>19104</v>
      </c>
      <c r="L436" s="120">
        <f t="shared" si="265"/>
        <v>47370</v>
      </c>
      <c r="M436" s="139">
        <v>0</v>
      </c>
      <c r="N436" s="139">
        <v>47370</v>
      </c>
      <c r="O436" s="139">
        <f t="shared" si="266"/>
        <v>0</v>
      </c>
      <c r="P436" s="139">
        <v>5511</v>
      </c>
      <c r="Q436" s="139">
        <v>0</v>
      </c>
      <c r="R436" s="120">
        <f t="shared" si="267"/>
        <v>5511</v>
      </c>
      <c r="S436" s="139">
        <v>0</v>
      </c>
      <c r="T436" s="139">
        <v>0</v>
      </c>
      <c r="U436" s="120">
        <f t="shared" si="268"/>
        <v>5511</v>
      </c>
    </row>
    <row r="437" spans="1:21" ht="13.5" thickBot="1" x14ac:dyDescent="0.25">
      <c r="A437" s="140" t="s">
        <v>201</v>
      </c>
      <c r="B437" s="141" t="s">
        <v>954</v>
      </c>
      <c r="C437" s="141" t="s">
        <v>32</v>
      </c>
      <c r="D437" s="141" t="s">
        <v>33</v>
      </c>
      <c r="E437" s="141" t="s">
        <v>33</v>
      </c>
      <c r="F437" s="141" t="s">
        <v>33</v>
      </c>
      <c r="G437" s="142" t="s">
        <v>955</v>
      </c>
      <c r="H437" s="143" t="s">
        <v>956</v>
      </c>
      <c r="I437" s="144">
        <v>0</v>
      </c>
      <c r="J437" s="144">
        <v>0</v>
      </c>
      <c r="K437" s="144">
        <v>0</v>
      </c>
      <c r="L437" s="144">
        <v>0</v>
      </c>
      <c r="M437" s="144">
        <v>0</v>
      </c>
      <c r="N437" s="144">
        <v>0</v>
      </c>
      <c r="O437" s="144">
        <v>0</v>
      </c>
      <c r="P437" s="144">
        <v>0</v>
      </c>
      <c r="Q437" s="144">
        <v>0</v>
      </c>
      <c r="R437" s="144">
        <v>0</v>
      </c>
      <c r="S437" s="144">
        <v>0</v>
      </c>
      <c r="T437" s="144">
        <v>0</v>
      </c>
      <c r="U437" s="14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9"/>
  <sheetViews>
    <sheetView tabSelected="1" workbookViewId="0">
      <selection activeCell="A13" sqref="A13"/>
    </sheetView>
  </sheetViews>
  <sheetFormatPr baseColWidth="10" defaultRowHeight="15" x14ac:dyDescent="0.25"/>
  <cols>
    <col min="1" max="1" width="18.28515625" customWidth="1"/>
    <col min="2" max="2" width="32.28515625" customWidth="1"/>
    <col min="3" max="8" width="13.42578125" customWidth="1"/>
    <col min="9" max="9" width="12.42578125" customWidth="1"/>
    <col min="10" max="10" width="10.140625" customWidth="1"/>
    <col min="11" max="11" width="10.140625" style="167" customWidth="1"/>
    <col min="12" max="12" width="23.140625" customWidth="1"/>
    <col min="13" max="241" width="9.140625" customWidth="1"/>
  </cols>
  <sheetData>
    <row r="1" spans="1:12" ht="21.6" customHeight="1" x14ac:dyDescent="0.25">
      <c r="A1" s="196"/>
      <c r="B1" s="196"/>
      <c r="C1" s="196"/>
      <c r="D1" s="196"/>
      <c r="E1" s="196"/>
      <c r="F1" s="196"/>
      <c r="G1" s="196"/>
      <c r="H1" s="196"/>
      <c r="I1" s="196"/>
      <c r="J1" s="196"/>
    </row>
    <row r="2" spans="1:12" ht="22.35" customHeight="1" x14ac:dyDescent="0.25">
      <c r="A2" s="196"/>
      <c r="B2" s="196"/>
      <c r="C2" s="196"/>
      <c r="D2" s="196"/>
      <c r="E2" s="196"/>
      <c r="F2" s="196"/>
      <c r="G2" s="196"/>
      <c r="H2" s="196"/>
      <c r="I2" s="196"/>
      <c r="J2" s="196"/>
      <c r="L2" s="166"/>
    </row>
    <row r="3" spans="1:12" ht="21.95" customHeight="1" x14ac:dyDescent="0.25">
      <c r="A3" s="196"/>
      <c r="L3" s="166"/>
    </row>
    <row r="4" spans="1:12" ht="3" customHeight="1" x14ac:dyDescent="0.25">
      <c r="L4" s="166"/>
    </row>
    <row r="5" spans="1:12" ht="17.100000000000001" customHeight="1" x14ac:dyDescent="0.25">
      <c r="A5" s="197" t="s">
        <v>0</v>
      </c>
      <c r="B5" s="196"/>
      <c r="C5" t="s">
        <v>1</v>
      </c>
      <c r="L5" s="166"/>
    </row>
    <row r="6" spans="1:12" ht="17.100000000000001" customHeight="1" x14ac:dyDescent="0.25">
      <c r="A6" s="197" t="s">
        <v>2</v>
      </c>
      <c r="B6" s="196"/>
      <c r="C6" t="s">
        <v>3</v>
      </c>
      <c r="L6" s="166"/>
    </row>
    <row r="7" spans="1:12" ht="17.100000000000001" customHeight="1" x14ac:dyDescent="0.25">
      <c r="A7" s="197" t="s">
        <v>4</v>
      </c>
      <c r="B7" s="196"/>
      <c r="C7" t="s">
        <v>1055</v>
      </c>
      <c r="L7" s="166"/>
    </row>
    <row r="8" spans="1:12" ht="12.75" customHeight="1" x14ac:dyDescent="0.25">
      <c r="L8" s="166"/>
    </row>
    <row r="9" spans="1:12" ht="17.100000000000001" customHeight="1" x14ac:dyDescent="0.25">
      <c r="A9" s="195" t="s">
        <v>1056</v>
      </c>
      <c r="B9" s="196"/>
      <c r="C9" t="s">
        <v>1057</v>
      </c>
      <c r="L9" s="166"/>
    </row>
    <row r="10" spans="1:12" ht="5.0999999999999996" customHeight="1" x14ac:dyDescent="0.25">
      <c r="L10" s="166"/>
    </row>
    <row r="11" spans="1:12" ht="4.1500000000000004" customHeight="1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98"/>
      <c r="L11" s="166"/>
    </row>
    <row r="12" spans="1:12" ht="15" customHeight="1" x14ac:dyDescent="0.25">
      <c r="A12" s="145" t="s">
        <v>957</v>
      </c>
      <c r="B12" s="154" t="s">
        <v>958</v>
      </c>
      <c r="C12" s="146" t="s">
        <v>959</v>
      </c>
      <c r="D12" s="146" t="s">
        <v>960</v>
      </c>
      <c r="E12" s="154" t="s">
        <v>961</v>
      </c>
      <c r="F12" s="154" t="s">
        <v>962</v>
      </c>
      <c r="G12" s="146" t="s">
        <v>963</v>
      </c>
      <c r="H12" s="146" t="s">
        <v>964</v>
      </c>
      <c r="I12" s="154" t="s">
        <v>965</v>
      </c>
      <c r="J12" s="151" t="s">
        <v>966</v>
      </c>
      <c r="K12" s="199"/>
    </row>
    <row r="13" spans="1:12" ht="21.75" customHeight="1" x14ac:dyDescent="0.25">
      <c r="A13" s="147" t="s">
        <v>967</v>
      </c>
      <c r="B13" s="155" t="s">
        <v>968</v>
      </c>
      <c r="C13" s="148">
        <v>0</v>
      </c>
      <c r="D13" s="148">
        <v>134542170</v>
      </c>
      <c r="E13" s="163">
        <v>0</v>
      </c>
      <c r="F13" s="163">
        <v>134542170</v>
      </c>
      <c r="G13" s="148">
        <v>0</v>
      </c>
      <c r="H13" s="148">
        <v>0</v>
      </c>
      <c r="I13" s="163">
        <v>0</v>
      </c>
      <c r="J13" s="152">
        <v>134542</v>
      </c>
      <c r="K13" s="200"/>
      <c r="L13" s="166" t="s">
        <v>1140</v>
      </c>
    </row>
    <row r="14" spans="1:12" ht="21.75" customHeight="1" x14ac:dyDescent="0.25">
      <c r="A14" s="147" t="s">
        <v>969</v>
      </c>
      <c r="B14" s="156" t="s">
        <v>970</v>
      </c>
      <c r="C14" s="148">
        <v>0</v>
      </c>
      <c r="D14" s="148">
        <v>1084607</v>
      </c>
      <c r="E14" s="163">
        <v>0</v>
      </c>
      <c r="F14" s="163">
        <v>1084607</v>
      </c>
      <c r="G14" s="148">
        <v>0</v>
      </c>
      <c r="H14" s="148">
        <v>0</v>
      </c>
      <c r="I14" s="163">
        <v>0</v>
      </c>
      <c r="J14" s="152">
        <v>1085</v>
      </c>
      <c r="K14" s="200"/>
      <c r="L14" s="166" t="s">
        <v>1141</v>
      </c>
    </row>
    <row r="15" spans="1:12" ht="21.75" customHeight="1" x14ac:dyDescent="0.25">
      <c r="A15" s="147" t="s">
        <v>971</v>
      </c>
      <c r="B15" s="156" t="s">
        <v>972</v>
      </c>
      <c r="C15" s="148">
        <v>0</v>
      </c>
      <c r="D15" s="148">
        <v>4851732</v>
      </c>
      <c r="E15" s="163">
        <v>0</v>
      </c>
      <c r="F15" s="163">
        <v>4851732</v>
      </c>
      <c r="G15" s="148">
        <v>0</v>
      </c>
      <c r="H15" s="148">
        <v>0</v>
      </c>
      <c r="I15" s="163">
        <v>0</v>
      </c>
      <c r="J15" s="152">
        <v>4852</v>
      </c>
      <c r="K15" s="200"/>
      <c r="L15" s="166" t="s">
        <v>1141</v>
      </c>
    </row>
    <row r="16" spans="1:12" ht="21.75" customHeight="1" x14ac:dyDescent="0.25">
      <c r="A16" s="147" t="s">
        <v>973</v>
      </c>
      <c r="B16" s="156" t="s">
        <v>974</v>
      </c>
      <c r="C16" s="148">
        <v>0</v>
      </c>
      <c r="D16" s="148">
        <v>72403390</v>
      </c>
      <c r="E16" s="163">
        <v>0</v>
      </c>
      <c r="F16" s="163">
        <v>72403390</v>
      </c>
      <c r="G16" s="148">
        <v>0</v>
      </c>
      <c r="H16" s="148">
        <v>0</v>
      </c>
      <c r="I16" s="163">
        <v>0</v>
      </c>
      <c r="J16" s="152">
        <v>72403</v>
      </c>
      <c r="K16" s="200"/>
      <c r="L16" s="166" t="s">
        <v>1142</v>
      </c>
    </row>
    <row r="17" spans="1:12" ht="21.75" customHeight="1" x14ac:dyDescent="0.25">
      <c r="A17" s="147" t="s">
        <v>975</v>
      </c>
      <c r="B17" s="156" t="s">
        <v>976</v>
      </c>
      <c r="C17" s="148">
        <v>135775618</v>
      </c>
      <c r="D17" s="148">
        <v>0</v>
      </c>
      <c r="E17" s="163">
        <v>135775618</v>
      </c>
      <c r="F17" s="163">
        <v>0</v>
      </c>
      <c r="G17" s="148">
        <v>0</v>
      </c>
      <c r="H17" s="148">
        <v>0</v>
      </c>
      <c r="I17" s="163">
        <v>135775</v>
      </c>
      <c r="J17" s="152">
        <v>0</v>
      </c>
      <c r="K17" s="200"/>
      <c r="L17" s="166" t="s">
        <v>1111</v>
      </c>
    </row>
    <row r="18" spans="1:12" ht="21.75" customHeight="1" x14ac:dyDescent="0.25">
      <c r="A18" s="147" t="s">
        <v>977</v>
      </c>
      <c r="B18" s="156" t="s">
        <v>978</v>
      </c>
      <c r="C18" s="148">
        <v>15556</v>
      </c>
      <c r="D18" s="148">
        <v>0</v>
      </c>
      <c r="E18" s="163">
        <v>15556</v>
      </c>
      <c r="F18" s="163">
        <v>0</v>
      </c>
      <c r="G18" s="148">
        <v>0</v>
      </c>
      <c r="H18" s="148">
        <v>0</v>
      </c>
      <c r="I18" s="163">
        <v>15</v>
      </c>
      <c r="J18" s="152">
        <v>0</v>
      </c>
      <c r="K18" s="200"/>
      <c r="L18" t="s">
        <v>1111</v>
      </c>
    </row>
    <row r="19" spans="1:12" ht="21.75" customHeight="1" x14ac:dyDescent="0.25">
      <c r="A19" s="147" t="s">
        <v>979</v>
      </c>
      <c r="B19" s="156" t="s">
        <v>980</v>
      </c>
      <c r="C19" s="148">
        <v>147732</v>
      </c>
      <c r="D19" s="148">
        <v>60382</v>
      </c>
      <c r="E19" s="163">
        <v>87350</v>
      </c>
      <c r="F19" s="163">
        <v>0</v>
      </c>
      <c r="G19" s="148">
        <v>0</v>
      </c>
      <c r="H19" s="148">
        <v>0</v>
      </c>
      <c r="I19" s="163">
        <v>87</v>
      </c>
      <c r="J19" s="152">
        <v>0</v>
      </c>
      <c r="K19" s="200"/>
      <c r="L19" t="s">
        <v>1111</v>
      </c>
    </row>
    <row r="20" spans="1:12" ht="21.75" customHeight="1" x14ac:dyDescent="0.25">
      <c r="A20" s="147" t="s">
        <v>981</v>
      </c>
      <c r="B20" s="156" t="s">
        <v>982</v>
      </c>
      <c r="C20" s="148">
        <v>2715387</v>
      </c>
      <c r="D20" s="148">
        <v>0</v>
      </c>
      <c r="E20" s="163">
        <v>2715387</v>
      </c>
      <c r="F20" s="163">
        <v>0</v>
      </c>
      <c r="G20" s="148">
        <v>0</v>
      </c>
      <c r="H20" s="148">
        <v>0</v>
      </c>
      <c r="I20" s="163">
        <v>2715</v>
      </c>
      <c r="J20" s="152">
        <v>0</v>
      </c>
      <c r="K20" s="200"/>
      <c r="L20" t="s">
        <v>1112</v>
      </c>
    </row>
    <row r="21" spans="1:12" ht="21.75" customHeight="1" x14ac:dyDescent="0.25">
      <c r="A21" s="147" t="s">
        <v>983</v>
      </c>
      <c r="B21" s="156" t="s">
        <v>984</v>
      </c>
      <c r="C21" s="148">
        <v>2551632</v>
      </c>
      <c r="D21" s="148">
        <v>0</v>
      </c>
      <c r="E21" s="163">
        <v>2551632</v>
      </c>
      <c r="F21" s="163">
        <v>0</v>
      </c>
      <c r="G21" s="148">
        <v>0</v>
      </c>
      <c r="H21" s="148">
        <v>0</v>
      </c>
      <c r="I21" s="163">
        <v>2552</v>
      </c>
      <c r="J21" s="152">
        <v>0</v>
      </c>
      <c r="K21" s="200"/>
      <c r="L21" s="180" t="s">
        <v>1143</v>
      </c>
    </row>
    <row r="22" spans="1:12" ht="21.75" customHeight="1" x14ac:dyDescent="0.25">
      <c r="A22" s="147" t="s">
        <v>985</v>
      </c>
      <c r="B22" s="156" t="s">
        <v>986</v>
      </c>
      <c r="C22" s="148">
        <v>2895470</v>
      </c>
      <c r="D22" s="148">
        <v>0</v>
      </c>
      <c r="E22" s="163">
        <v>2895470</v>
      </c>
      <c r="F22" s="163">
        <v>0</v>
      </c>
      <c r="G22" s="148">
        <v>0</v>
      </c>
      <c r="H22" s="148">
        <v>0</v>
      </c>
      <c r="I22" s="163">
        <v>2895</v>
      </c>
      <c r="J22" s="152">
        <v>0</v>
      </c>
      <c r="K22" s="200"/>
      <c r="L22" t="s">
        <v>1113</v>
      </c>
    </row>
    <row r="23" spans="1:12" ht="21.75" customHeight="1" x14ac:dyDescent="0.25">
      <c r="A23" s="147" t="s">
        <v>987</v>
      </c>
      <c r="B23" s="156" t="s">
        <v>988</v>
      </c>
      <c r="C23" s="148">
        <v>13524430</v>
      </c>
      <c r="D23" s="148">
        <v>0</v>
      </c>
      <c r="E23" s="163">
        <v>13524430</v>
      </c>
      <c r="F23" s="163">
        <v>0</v>
      </c>
      <c r="G23" s="148">
        <v>0</v>
      </c>
      <c r="H23" s="148">
        <v>0</v>
      </c>
      <c r="I23" s="163">
        <v>13524</v>
      </c>
      <c r="J23" s="152">
        <v>0</v>
      </c>
      <c r="K23" s="200"/>
      <c r="L23" t="s">
        <v>1114</v>
      </c>
    </row>
    <row r="24" spans="1:12" ht="21.75" customHeight="1" x14ac:dyDescent="0.25">
      <c r="A24" s="147" t="s">
        <v>989</v>
      </c>
      <c r="B24" s="156" t="s">
        <v>990</v>
      </c>
      <c r="C24" s="148">
        <v>2658247</v>
      </c>
      <c r="D24" s="148">
        <v>0</v>
      </c>
      <c r="E24" s="163">
        <v>2658247</v>
      </c>
      <c r="F24" s="163">
        <v>0</v>
      </c>
      <c r="G24" s="148">
        <v>0</v>
      </c>
      <c r="H24" s="148">
        <v>0</v>
      </c>
      <c r="I24" s="163">
        <v>2658</v>
      </c>
      <c r="J24" s="152">
        <v>0</v>
      </c>
      <c r="K24" s="200"/>
      <c r="L24" s="166" t="s">
        <v>1115</v>
      </c>
    </row>
    <row r="25" spans="1:12" ht="21.75" customHeight="1" x14ac:dyDescent="0.25">
      <c r="A25" s="147" t="s">
        <v>991</v>
      </c>
      <c r="B25" s="156" t="s">
        <v>992</v>
      </c>
      <c r="C25" s="148">
        <v>1951484</v>
      </c>
      <c r="D25" s="148">
        <v>0</v>
      </c>
      <c r="E25" s="163">
        <v>1951484</v>
      </c>
      <c r="F25" s="163">
        <v>0</v>
      </c>
      <c r="G25" s="148">
        <v>0</v>
      </c>
      <c r="H25" s="148">
        <v>0</v>
      </c>
      <c r="I25" s="163">
        <v>1951</v>
      </c>
      <c r="J25" s="152">
        <v>0</v>
      </c>
      <c r="K25" s="200"/>
      <c r="L25" t="s">
        <v>1115</v>
      </c>
    </row>
    <row r="26" spans="1:12" ht="21.75" customHeight="1" x14ac:dyDescent="0.25">
      <c r="A26" s="147" t="s">
        <v>993</v>
      </c>
      <c r="B26" s="156" t="s">
        <v>994</v>
      </c>
      <c r="C26" s="148">
        <v>2325566</v>
      </c>
      <c r="D26" s="148">
        <v>0</v>
      </c>
      <c r="E26" s="163">
        <v>2325566</v>
      </c>
      <c r="F26" s="163">
        <v>0</v>
      </c>
      <c r="G26" s="148">
        <v>0</v>
      </c>
      <c r="H26" s="148">
        <v>0</v>
      </c>
      <c r="I26" s="163">
        <v>2325</v>
      </c>
      <c r="J26" s="152">
        <v>0</v>
      </c>
      <c r="K26" s="200"/>
      <c r="L26" s="166" t="s">
        <v>1115</v>
      </c>
    </row>
    <row r="27" spans="1:12" ht="21.75" customHeight="1" x14ac:dyDescent="0.25">
      <c r="A27" s="147" t="s">
        <v>995</v>
      </c>
      <c r="B27" s="156" t="s">
        <v>996</v>
      </c>
      <c r="C27" s="148">
        <v>1014788</v>
      </c>
      <c r="D27" s="148">
        <v>0</v>
      </c>
      <c r="E27" s="163">
        <v>1014788</v>
      </c>
      <c r="F27" s="163">
        <v>0</v>
      </c>
      <c r="G27" s="148">
        <v>0</v>
      </c>
      <c r="H27" s="148">
        <v>0</v>
      </c>
      <c r="I27" s="163">
        <v>1015</v>
      </c>
      <c r="J27" s="152">
        <v>0</v>
      </c>
      <c r="K27" s="200"/>
      <c r="L27" t="s">
        <v>1116</v>
      </c>
    </row>
    <row r="28" spans="1:12" ht="21.75" customHeight="1" x14ac:dyDescent="0.25">
      <c r="A28" s="147" t="s">
        <v>997</v>
      </c>
      <c r="B28" s="156" t="s">
        <v>998</v>
      </c>
      <c r="C28" s="148">
        <v>1007126</v>
      </c>
      <c r="D28" s="148">
        <v>0</v>
      </c>
      <c r="E28" s="163">
        <v>1007126</v>
      </c>
      <c r="F28" s="163">
        <v>0</v>
      </c>
      <c r="G28" s="148">
        <v>0</v>
      </c>
      <c r="H28" s="148">
        <v>0</v>
      </c>
      <c r="I28" s="163">
        <v>1007</v>
      </c>
      <c r="J28" s="152">
        <v>0</v>
      </c>
      <c r="K28" s="200"/>
      <c r="L28" t="s">
        <v>1109</v>
      </c>
    </row>
    <row r="29" spans="1:12" ht="21.75" customHeight="1" x14ac:dyDescent="0.25">
      <c r="A29" s="147" t="s">
        <v>999</v>
      </c>
      <c r="B29" s="156" t="s">
        <v>303</v>
      </c>
      <c r="C29" s="148">
        <v>332680</v>
      </c>
      <c r="D29" s="148">
        <v>0</v>
      </c>
      <c r="E29" s="163">
        <v>332680</v>
      </c>
      <c r="F29" s="163">
        <v>0</v>
      </c>
      <c r="G29" s="148">
        <v>0</v>
      </c>
      <c r="H29" s="148">
        <v>0</v>
      </c>
      <c r="I29" s="163">
        <v>333</v>
      </c>
      <c r="J29" s="152">
        <v>0</v>
      </c>
      <c r="K29" s="200"/>
      <c r="L29" t="s">
        <v>1107</v>
      </c>
    </row>
    <row r="30" spans="1:12" ht="21.75" customHeight="1" x14ac:dyDescent="0.25">
      <c r="A30" s="147" t="s">
        <v>1000</v>
      </c>
      <c r="B30" s="156" t="s">
        <v>1001</v>
      </c>
      <c r="C30" s="148">
        <v>83170</v>
      </c>
      <c r="D30" s="148">
        <v>0</v>
      </c>
      <c r="E30" s="163">
        <v>83170</v>
      </c>
      <c r="F30" s="163">
        <v>0</v>
      </c>
      <c r="G30" s="148">
        <v>0</v>
      </c>
      <c r="H30" s="148">
        <v>0</v>
      </c>
      <c r="I30" s="163">
        <v>83</v>
      </c>
      <c r="J30" s="152">
        <v>0</v>
      </c>
      <c r="K30" s="200"/>
      <c r="L30" s="166" t="s">
        <v>1107</v>
      </c>
    </row>
    <row r="31" spans="1:12" ht="21.75" customHeight="1" x14ac:dyDescent="0.25">
      <c r="A31" s="147" t="s">
        <v>1002</v>
      </c>
      <c r="B31" s="156" t="s">
        <v>307</v>
      </c>
      <c r="C31" s="148">
        <v>70268</v>
      </c>
      <c r="D31" s="148">
        <v>0</v>
      </c>
      <c r="E31" s="163">
        <v>70268</v>
      </c>
      <c r="F31" s="163">
        <v>0</v>
      </c>
      <c r="G31" s="148">
        <v>0</v>
      </c>
      <c r="H31" s="148">
        <v>0</v>
      </c>
      <c r="I31" s="163">
        <v>70</v>
      </c>
      <c r="J31" s="152">
        <v>0</v>
      </c>
      <c r="K31" s="200"/>
      <c r="L31" s="166" t="s">
        <v>1107</v>
      </c>
    </row>
    <row r="32" spans="1:12" ht="21.75" customHeight="1" x14ac:dyDescent="0.25">
      <c r="A32" s="147" t="s">
        <v>1003</v>
      </c>
      <c r="B32" s="156" t="s">
        <v>976</v>
      </c>
      <c r="C32" s="148">
        <v>32707743</v>
      </c>
      <c r="D32" s="148">
        <v>0</v>
      </c>
      <c r="E32" s="163">
        <v>32707743</v>
      </c>
      <c r="F32" s="163">
        <v>0</v>
      </c>
      <c r="G32" s="148">
        <v>0</v>
      </c>
      <c r="H32" s="148">
        <v>0</v>
      </c>
      <c r="I32" s="163">
        <v>32708</v>
      </c>
      <c r="J32" s="152">
        <v>0</v>
      </c>
      <c r="K32" s="200"/>
      <c r="L32" t="s">
        <v>1111</v>
      </c>
    </row>
    <row r="33" spans="1:12" ht="21.75" customHeight="1" x14ac:dyDescent="0.25">
      <c r="A33" s="147" t="s">
        <v>1004</v>
      </c>
      <c r="B33" s="156" t="s">
        <v>982</v>
      </c>
      <c r="C33" s="148">
        <v>661494</v>
      </c>
      <c r="D33" s="148">
        <v>0</v>
      </c>
      <c r="E33" s="163">
        <v>661494</v>
      </c>
      <c r="F33" s="163">
        <v>0</v>
      </c>
      <c r="G33" s="148">
        <v>0</v>
      </c>
      <c r="H33" s="148">
        <v>0</v>
      </c>
      <c r="I33" s="163">
        <v>661</v>
      </c>
      <c r="J33" s="152">
        <v>0</v>
      </c>
      <c r="K33" s="200"/>
      <c r="L33" t="s">
        <v>1112</v>
      </c>
    </row>
    <row r="34" spans="1:12" ht="21.75" customHeight="1" x14ac:dyDescent="0.25">
      <c r="A34" s="147" t="s">
        <v>1005</v>
      </c>
      <c r="B34" s="156" t="s">
        <v>984</v>
      </c>
      <c r="C34" s="148">
        <v>661494</v>
      </c>
      <c r="D34" s="148">
        <v>0</v>
      </c>
      <c r="E34" s="163">
        <v>661494</v>
      </c>
      <c r="F34" s="163">
        <v>0</v>
      </c>
      <c r="G34" s="148">
        <v>0</v>
      </c>
      <c r="H34" s="148">
        <v>0</v>
      </c>
      <c r="I34" s="163">
        <v>661</v>
      </c>
      <c r="J34" s="152">
        <v>0</v>
      </c>
      <c r="K34" s="200"/>
      <c r="L34" s="180" t="s">
        <v>1143</v>
      </c>
    </row>
    <row r="35" spans="1:12" ht="21.75" customHeight="1" x14ac:dyDescent="0.25">
      <c r="A35" s="147" t="s">
        <v>1006</v>
      </c>
      <c r="B35" s="156" t="s">
        <v>990</v>
      </c>
      <c r="C35" s="148">
        <v>952820</v>
      </c>
      <c r="D35" s="148">
        <v>0</v>
      </c>
      <c r="E35" s="163">
        <v>952820</v>
      </c>
      <c r="F35" s="163">
        <v>0</v>
      </c>
      <c r="G35" s="148">
        <v>0</v>
      </c>
      <c r="H35" s="148">
        <v>0</v>
      </c>
      <c r="I35" s="163">
        <v>953</v>
      </c>
      <c r="J35" s="152">
        <v>0</v>
      </c>
      <c r="K35" s="200"/>
      <c r="L35" t="s">
        <v>1115</v>
      </c>
    </row>
    <row r="36" spans="1:12" ht="21.75" customHeight="1" x14ac:dyDescent="0.25">
      <c r="A36" s="147" t="s">
        <v>1007</v>
      </c>
      <c r="B36" s="156" t="s">
        <v>992</v>
      </c>
      <c r="C36" s="148">
        <v>416054</v>
      </c>
      <c r="D36" s="148">
        <v>0</v>
      </c>
      <c r="E36" s="163">
        <v>416054</v>
      </c>
      <c r="F36" s="163">
        <v>0</v>
      </c>
      <c r="G36" s="148">
        <v>0</v>
      </c>
      <c r="H36" s="148">
        <v>0</v>
      </c>
      <c r="I36" s="163">
        <v>416</v>
      </c>
      <c r="J36" s="152">
        <v>0</v>
      </c>
      <c r="K36" s="200"/>
      <c r="L36" t="s">
        <v>1115</v>
      </c>
    </row>
    <row r="37" spans="1:12" ht="21.75" customHeight="1" x14ac:dyDescent="0.25">
      <c r="A37" s="147" t="s">
        <v>1008</v>
      </c>
      <c r="B37" s="156" t="s">
        <v>1009</v>
      </c>
      <c r="C37" s="148">
        <v>519810</v>
      </c>
      <c r="D37" s="148">
        <v>0</v>
      </c>
      <c r="E37" s="163">
        <v>519810</v>
      </c>
      <c r="F37" s="163">
        <v>0</v>
      </c>
      <c r="G37" s="148">
        <v>0</v>
      </c>
      <c r="H37" s="148">
        <v>0</v>
      </c>
      <c r="I37" s="163">
        <v>520</v>
      </c>
      <c r="J37" s="152">
        <v>0</v>
      </c>
      <c r="K37" s="200"/>
      <c r="L37" s="166" t="s">
        <v>1115</v>
      </c>
    </row>
    <row r="38" spans="1:12" ht="21.75" customHeight="1" x14ac:dyDescent="0.25">
      <c r="A38" s="147" t="s">
        <v>1010</v>
      </c>
      <c r="B38" s="156" t="s">
        <v>996</v>
      </c>
      <c r="C38" s="148">
        <v>52903</v>
      </c>
      <c r="D38" s="148">
        <v>0</v>
      </c>
      <c r="E38" s="163">
        <v>52903</v>
      </c>
      <c r="F38" s="163">
        <v>0</v>
      </c>
      <c r="G38" s="148">
        <v>0</v>
      </c>
      <c r="H38" s="148">
        <v>0</v>
      </c>
      <c r="I38" s="163">
        <v>53</v>
      </c>
      <c r="J38" s="152">
        <v>0</v>
      </c>
      <c r="K38" s="200"/>
      <c r="L38" t="s">
        <v>1116</v>
      </c>
    </row>
    <row r="39" spans="1:12" ht="21.75" customHeight="1" x14ac:dyDescent="0.25">
      <c r="A39" s="147" t="s">
        <v>1011</v>
      </c>
      <c r="B39" s="156" t="s">
        <v>301</v>
      </c>
      <c r="C39" s="148">
        <v>230402</v>
      </c>
      <c r="D39" s="148">
        <v>0</v>
      </c>
      <c r="E39" s="163">
        <v>230402</v>
      </c>
      <c r="F39" s="163">
        <v>0</v>
      </c>
      <c r="G39" s="148">
        <v>0</v>
      </c>
      <c r="H39" s="148">
        <v>0</v>
      </c>
      <c r="I39" s="163">
        <v>230</v>
      </c>
      <c r="J39" s="152">
        <v>0</v>
      </c>
      <c r="K39" s="200"/>
      <c r="L39" s="180" t="s">
        <v>1109</v>
      </c>
    </row>
    <row r="40" spans="1:12" ht="21.75" customHeight="1" x14ac:dyDescent="0.25">
      <c r="A40" s="147" t="s">
        <v>1012</v>
      </c>
      <c r="B40" s="156" t="s">
        <v>385</v>
      </c>
      <c r="C40" s="148">
        <v>7784318</v>
      </c>
      <c r="D40" s="148">
        <v>0</v>
      </c>
      <c r="E40" s="163">
        <v>7784318</v>
      </c>
      <c r="F40" s="163">
        <v>0</v>
      </c>
      <c r="G40" s="148">
        <v>0</v>
      </c>
      <c r="H40" s="148">
        <v>0</v>
      </c>
      <c r="I40" s="163">
        <v>7784</v>
      </c>
      <c r="J40" s="152">
        <v>0</v>
      </c>
      <c r="K40" s="200"/>
      <c r="L40" t="s">
        <v>1110</v>
      </c>
    </row>
    <row r="41" spans="1:12" ht="21.75" customHeight="1" x14ac:dyDescent="0.25">
      <c r="A41" s="147" t="s">
        <v>1013</v>
      </c>
      <c r="B41" s="156" t="s">
        <v>1014</v>
      </c>
      <c r="C41" s="148">
        <v>434892</v>
      </c>
      <c r="D41" s="148">
        <v>0</v>
      </c>
      <c r="E41" s="163">
        <v>434892</v>
      </c>
      <c r="F41" s="163">
        <v>0</v>
      </c>
      <c r="G41" s="148">
        <v>0</v>
      </c>
      <c r="H41" s="148">
        <v>0</v>
      </c>
      <c r="I41" s="163">
        <v>435</v>
      </c>
      <c r="J41" s="152">
        <v>0</v>
      </c>
      <c r="K41" s="200"/>
      <c r="L41" s="180" t="s">
        <v>1108</v>
      </c>
    </row>
    <row r="42" spans="1:12" ht="21.75" customHeight="1" x14ac:dyDescent="0.25">
      <c r="A42" s="147" t="s">
        <v>1015</v>
      </c>
      <c r="B42" s="156" t="s">
        <v>1016</v>
      </c>
      <c r="C42" s="148">
        <v>1362400</v>
      </c>
      <c r="D42" s="148">
        <v>0</v>
      </c>
      <c r="E42" s="163">
        <v>1362400</v>
      </c>
      <c r="F42" s="163">
        <v>0</v>
      </c>
      <c r="G42" s="148">
        <v>0</v>
      </c>
      <c r="H42" s="148">
        <v>0</v>
      </c>
      <c r="I42" s="163">
        <v>1362</v>
      </c>
      <c r="J42" s="152">
        <v>0</v>
      </c>
      <c r="K42" s="200"/>
      <c r="L42" s="180" t="s">
        <v>1108</v>
      </c>
    </row>
    <row r="43" spans="1:12" ht="21.75" customHeight="1" x14ac:dyDescent="0.25">
      <c r="A43" s="147" t="s">
        <v>1017</v>
      </c>
      <c r="B43" s="156" t="s">
        <v>1018</v>
      </c>
      <c r="C43" s="148">
        <v>2200000</v>
      </c>
      <c r="D43" s="148">
        <v>0</v>
      </c>
      <c r="E43" s="163">
        <v>2200000</v>
      </c>
      <c r="F43" s="163">
        <v>0</v>
      </c>
      <c r="G43" s="148">
        <v>0</v>
      </c>
      <c r="H43" s="148">
        <v>0</v>
      </c>
      <c r="I43" s="163">
        <v>2200</v>
      </c>
      <c r="J43" s="152">
        <v>0</v>
      </c>
      <c r="K43" s="200"/>
      <c r="L43" s="180" t="s">
        <v>1108</v>
      </c>
    </row>
    <row r="44" spans="1:12" ht="21.75" customHeight="1" x14ac:dyDescent="0.25">
      <c r="A44" s="147" t="s">
        <v>1019</v>
      </c>
      <c r="B44" s="156" t="s">
        <v>1020</v>
      </c>
      <c r="C44" s="148">
        <v>128277</v>
      </c>
      <c r="D44" s="148">
        <v>0</v>
      </c>
      <c r="E44" s="163">
        <v>128277</v>
      </c>
      <c r="F44" s="163">
        <v>0</v>
      </c>
      <c r="G44" s="148">
        <v>0</v>
      </c>
      <c r="H44" s="148">
        <v>0</v>
      </c>
      <c r="I44" s="163">
        <v>128</v>
      </c>
      <c r="J44" s="152">
        <v>0</v>
      </c>
      <c r="K44" s="200"/>
      <c r="L44" s="180" t="s">
        <v>1109</v>
      </c>
    </row>
    <row r="45" spans="1:12" ht="21.75" customHeight="1" x14ac:dyDescent="0.25">
      <c r="A45" s="147" t="s">
        <v>1021</v>
      </c>
      <c r="B45" s="156" t="s">
        <v>1022</v>
      </c>
      <c r="C45" s="148">
        <v>1380000</v>
      </c>
      <c r="D45" s="148">
        <v>0</v>
      </c>
      <c r="E45" s="163">
        <v>1380000</v>
      </c>
      <c r="F45" s="163">
        <v>0</v>
      </c>
      <c r="G45" s="148">
        <v>0</v>
      </c>
      <c r="H45" s="148">
        <v>0</v>
      </c>
      <c r="I45" s="163">
        <v>1380</v>
      </c>
      <c r="J45" s="152">
        <v>0</v>
      </c>
      <c r="K45" s="200"/>
      <c r="L45" s="180" t="s">
        <v>1108</v>
      </c>
    </row>
    <row r="46" spans="1:12" ht="21.75" customHeight="1" x14ac:dyDescent="0.25">
      <c r="A46" s="147" t="s">
        <v>1023</v>
      </c>
      <c r="B46" s="156" t="s">
        <v>1024</v>
      </c>
      <c r="C46" s="148">
        <v>314400</v>
      </c>
      <c r="D46" s="148">
        <v>0</v>
      </c>
      <c r="E46" s="163">
        <v>314400</v>
      </c>
      <c r="F46" s="163">
        <v>0</v>
      </c>
      <c r="G46" s="148">
        <v>0</v>
      </c>
      <c r="H46" s="148">
        <v>0</v>
      </c>
      <c r="I46" s="163">
        <v>314</v>
      </c>
      <c r="J46" s="152">
        <v>0</v>
      </c>
      <c r="K46" s="200"/>
      <c r="L46" s="180" t="s">
        <v>1108</v>
      </c>
    </row>
    <row r="47" spans="1:12" ht="21.75" customHeight="1" x14ac:dyDescent="0.25">
      <c r="A47" s="147" t="s">
        <v>1025</v>
      </c>
      <c r="B47" s="156" t="s">
        <v>1026</v>
      </c>
      <c r="C47" s="148">
        <v>600000</v>
      </c>
      <c r="D47" s="148">
        <v>0</v>
      </c>
      <c r="E47" s="163">
        <v>600000</v>
      </c>
      <c r="F47" s="163">
        <v>0</v>
      </c>
      <c r="G47" s="148">
        <v>0</v>
      </c>
      <c r="H47" s="148">
        <v>0</v>
      </c>
      <c r="I47" s="163">
        <v>600</v>
      </c>
      <c r="J47" s="152">
        <v>0</v>
      </c>
      <c r="K47" s="200"/>
      <c r="L47" s="180" t="s">
        <v>1108</v>
      </c>
    </row>
    <row r="48" spans="1:12" ht="21.75" customHeight="1" x14ac:dyDescent="0.25">
      <c r="A48" s="147" t="s">
        <v>1027</v>
      </c>
      <c r="B48" s="156" t="s">
        <v>1028</v>
      </c>
      <c r="C48" s="148">
        <v>525261</v>
      </c>
      <c r="D48" s="148">
        <v>0</v>
      </c>
      <c r="E48" s="163">
        <v>525261</v>
      </c>
      <c r="F48" s="163">
        <v>0</v>
      </c>
      <c r="G48" s="148">
        <v>0</v>
      </c>
      <c r="H48" s="148">
        <v>0</v>
      </c>
      <c r="I48" s="163">
        <v>525</v>
      </c>
      <c r="J48" s="152">
        <v>0</v>
      </c>
      <c r="K48" s="200"/>
      <c r="L48" s="166" t="s">
        <v>1117</v>
      </c>
    </row>
    <row r="49" spans="1:12" ht="21.75" customHeight="1" x14ac:dyDescent="0.25">
      <c r="A49" s="147" t="s">
        <v>1029</v>
      </c>
      <c r="B49" s="156" t="s">
        <v>465</v>
      </c>
      <c r="C49" s="148">
        <v>1107943</v>
      </c>
      <c r="D49" s="148">
        <v>0</v>
      </c>
      <c r="E49" s="163">
        <v>1107943</v>
      </c>
      <c r="F49" s="163">
        <v>0</v>
      </c>
      <c r="G49" s="148">
        <v>0</v>
      </c>
      <c r="H49" s="148">
        <v>0</v>
      </c>
      <c r="I49" s="163">
        <v>1108</v>
      </c>
      <c r="J49" s="152">
        <v>0</v>
      </c>
      <c r="K49" s="200"/>
      <c r="L49" s="166" t="s">
        <v>1118</v>
      </c>
    </row>
    <row r="50" spans="1:12" ht="21.75" customHeight="1" x14ac:dyDescent="0.25">
      <c r="A50" s="147" t="s">
        <v>1030</v>
      </c>
      <c r="B50" s="156" t="s">
        <v>483</v>
      </c>
      <c r="C50" s="148">
        <v>1601533</v>
      </c>
      <c r="D50" s="148">
        <v>0</v>
      </c>
      <c r="E50" s="163">
        <v>1601533</v>
      </c>
      <c r="F50" s="163">
        <v>0</v>
      </c>
      <c r="G50" s="148">
        <v>0</v>
      </c>
      <c r="H50" s="148">
        <v>0</v>
      </c>
      <c r="I50" s="163">
        <v>1601</v>
      </c>
      <c r="J50" s="152">
        <v>0</v>
      </c>
      <c r="K50" s="200"/>
      <c r="L50" s="166" t="s">
        <v>1119</v>
      </c>
    </row>
    <row r="51" spans="1:12" ht="21.75" customHeight="1" x14ac:dyDescent="0.25">
      <c r="A51" s="147" t="s">
        <v>1031</v>
      </c>
      <c r="B51" s="156" t="s">
        <v>489</v>
      </c>
      <c r="C51" s="148">
        <v>311347</v>
      </c>
      <c r="D51" s="148">
        <v>0</v>
      </c>
      <c r="E51" s="163">
        <v>311347</v>
      </c>
      <c r="F51" s="163">
        <v>0</v>
      </c>
      <c r="G51" s="148">
        <v>0</v>
      </c>
      <c r="H51" s="148">
        <v>0</v>
      </c>
      <c r="I51" s="163">
        <v>311</v>
      </c>
      <c r="J51" s="152">
        <v>0</v>
      </c>
      <c r="K51" s="200"/>
      <c r="L51" s="166" t="s">
        <v>1120</v>
      </c>
    </row>
    <row r="52" spans="1:12" ht="21.75" customHeight="1" x14ac:dyDescent="0.25">
      <c r="A52" s="147" t="s">
        <v>1032</v>
      </c>
      <c r="B52" s="156" t="s">
        <v>502</v>
      </c>
      <c r="C52" s="148">
        <v>1508679</v>
      </c>
      <c r="D52" s="148">
        <v>0</v>
      </c>
      <c r="E52" s="163">
        <v>1508679</v>
      </c>
      <c r="F52" s="163">
        <v>0</v>
      </c>
      <c r="G52" s="148">
        <v>0</v>
      </c>
      <c r="H52" s="148">
        <v>0</v>
      </c>
      <c r="I52" s="163">
        <v>1509</v>
      </c>
      <c r="J52" s="152">
        <v>0</v>
      </c>
      <c r="K52" s="200"/>
      <c r="L52" s="166" t="s">
        <v>1121</v>
      </c>
    </row>
    <row r="53" spans="1:12" ht="21.75" customHeight="1" x14ac:dyDescent="0.25">
      <c r="A53" s="147" t="s">
        <v>1033</v>
      </c>
      <c r="B53" s="156" t="s">
        <v>1034</v>
      </c>
      <c r="C53" s="148">
        <v>574139</v>
      </c>
      <c r="D53" s="148">
        <v>0</v>
      </c>
      <c r="E53" s="163">
        <v>574139</v>
      </c>
      <c r="F53" s="163">
        <v>0</v>
      </c>
      <c r="G53" s="148">
        <v>0</v>
      </c>
      <c r="H53" s="148">
        <v>0</v>
      </c>
      <c r="I53" s="163">
        <v>574</v>
      </c>
      <c r="J53" s="152">
        <v>0</v>
      </c>
      <c r="K53" s="200"/>
      <c r="L53" s="166" t="s">
        <v>1122</v>
      </c>
    </row>
    <row r="54" spans="1:12" ht="21.75" customHeight="1" x14ac:dyDescent="0.25">
      <c r="A54" s="147" t="s">
        <v>1035</v>
      </c>
      <c r="B54" s="156" t="s">
        <v>510</v>
      </c>
      <c r="C54" s="148">
        <v>541190</v>
      </c>
      <c r="D54" s="148">
        <v>0</v>
      </c>
      <c r="E54" s="163">
        <v>541190</v>
      </c>
      <c r="F54" s="163">
        <v>0</v>
      </c>
      <c r="G54" s="148">
        <v>0</v>
      </c>
      <c r="H54" s="148">
        <v>0</v>
      </c>
      <c r="I54" s="163">
        <v>541</v>
      </c>
      <c r="J54" s="152">
        <v>0</v>
      </c>
      <c r="K54" s="200"/>
      <c r="L54" s="166" t="s">
        <v>1123</v>
      </c>
    </row>
    <row r="55" spans="1:12" ht="21.75" customHeight="1" x14ac:dyDescent="0.25">
      <c r="A55" s="147" t="s">
        <v>1036</v>
      </c>
      <c r="B55" s="156" t="s">
        <v>513</v>
      </c>
      <c r="C55" s="148">
        <v>369890</v>
      </c>
      <c r="D55" s="148">
        <v>0</v>
      </c>
      <c r="E55" s="163">
        <v>369890</v>
      </c>
      <c r="F55" s="163">
        <v>0</v>
      </c>
      <c r="G55" s="148">
        <v>0</v>
      </c>
      <c r="H55" s="148">
        <v>0</v>
      </c>
      <c r="I55" s="163">
        <v>370</v>
      </c>
      <c r="J55" s="152">
        <v>0</v>
      </c>
      <c r="K55" s="200"/>
      <c r="L55" s="166" t="s">
        <v>1124</v>
      </c>
    </row>
    <row r="56" spans="1:12" ht="21.75" customHeight="1" x14ac:dyDescent="0.25">
      <c r="A56" s="147" t="s">
        <v>1037</v>
      </c>
      <c r="B56" s="156" t="s">
        <v>516</v>
      </c>
      <c r="C56" s="148">
        <v>416293</v>
      </c>
      <c r="D56" s="148">
        <v>0</v>
      </c>
      <c r="E56" s="163">
        <v>416293</v>
      </c>
      <c r="F56" s="163">
        <v>0</v>
      </c>
      <c r="G56" s="148">
        <v>0</v>
      </c>
      <c r="H56" s="148">
        <v>0</v>
      </c>
      <c r="I56" s="163">
        <v>416</v>
      </c>
      <c r="J56" s="152">
        <v>0</v>
      </c>
      <c r="K56" s="200"/>
      <c r="L56" s="166" t="s">
        <v>1125</v>
      </c>
    </row>
    <row r="57" spans="1:12" ht="21.75" customHeight="1" x14ac:dyDescent="0.25">
      <c r="A57" s="147" t="s">
        <v>1038</v>
      </c>
      <c r="B57" s="156" t="s">
        <v>525</v>
      </c>
      <c r="C57" s="148">
        <v>775802</v>
      </c>
      <c r="D57" s="148">
        <v>0</v>
      </c>
      <c r="E57" s="163">
        <v>775802</v>
      </c>
      <c r="F57" s="163">
        <v>0</v>
      </c>
      <c r="G57" s="148">
        <v>0</v>
      </c>
      <c r="H57" s="148">
        <v>0</v>
      </c>
      <c r="I57" s="163">
        <v>776</v>
      </c>
      <c r="J57" s="152">
        <v>0</v>
      </c>
      <c r="K57" s="200"/>
      <c r="L57" s="166" t="s">
        <v>1126</v>
      </c>
    </row>
    <row r="58" spans="1:12" ht="21.75" customHeight="1" x14ac:dyDescent="0.25">
      <c r="A58" s="147" t="s">
        <v>1039</v>
      </c>
      <c r="B58" s="156" t="s">
        <v>528</v>
      </c>
      <c r="C58" s="148">
        <v>4132329</v>
      </c>
      <c r="D58" s="148">
        <v>0</v>
      </c>
      <c r="E58" s="163">
        <v>4132329</v>
      </c>
      <c r="F58" s="163">
        <v>0</v>
      </c>
      <c r="G58" s="148">
        <v>0</v>
      </c>
      <c r="H58" s="148">
        <v>0</v>
      </c>
      <c r="I58" s="163">
        <v>4132</v>
      </c>
      <c r="J58" s="152">
        <v>0</v>
      </c>
      <c r="K58" s="200"/>
      <c r="L58" t="s">
        <v>1127</v>
      </c>
    </row>
    <row r="59" spans="1:12" ht="21.75" customHeight="1" x14ac:dyDescent="0.25">
      <c r="A59" s="147" t="s">
        <v>1040</v>
      </c>
      <c r="B59" s="156" t="s">
        <v>598</v>
      </c>
      <c r="C59" s="148">
        <v>1615041</v>
      </c>
      <c r="D59" s="148">
        <v>0</v>
      </c>
      <c r="E59" s="163">
        <v>1615041</v>
      </c>
      <c r="F59" s="163">
        <v>0</v>
      </c>
      <c r="G59" s="148">
        <v>0</v>
      </c>
      <c r="H59" s="148">
        <v>0</v>
      </c>
      <c r="I59" s="163">
        <v>1615</v>
      </c>
      <c r="J59" s="152">
        <v>0</v>
      </c>
      <c r="K59" s="200"/>
      <c r="L59" t="s">
        <v>1128</v>
      </c>
    </row>
    <row r="60" spans="1:12" ht="21.75" customHeight="1" x14ac:dyDescent="0.25">
      <c r="A60" s="147" t="s">
        <v>1041</v>
      </c>
      <c r="B60" s="156" t="s">
        <v>614</v>
      </c>
      <c r="C60" s="148">
        <v>272409</v>
      </c>
      <c r="D60" s="148">
        <v>0</v>
      </c>
      <c r="E60" s="163">
        <v>272409</v>
      </c>
      <c r="F60" s="163">
        <v>0</v>
      </c>
      <c r="G60" s="148">
        <v>0</v>
      </c>
      <c r="H60" s="148">
        <v>0</v>
      </c>
      <c r="I60" s="163">
        <v>272</v>
      </c>
      <c r="J60" s="152">
        <v>0</v>
      </c>
      <c r="K60" s="200"/>
      <c r="L60" t="s">
        <v>1129</v>
      </c>
    </row>
    <row r="61" spans="1:12" ht="21.75" customHeight="1" x14ac:dyDescent="0.25">
      <c r="A61" s="147" t="s">
        <v>1042</v>
      </c>
      <c r="B61" s="156" t="s">
        <v>624</v>
      </c>
      <c r="C61" s="148">
        <v>9350000</v>
      </c>
      <c r="D61" s="148">
        <v>0</v>
      </c>
      <c r="E61" s="163">
        <v>9350000</v>
      </c>
      <c r="F61" s="163">
        <v>0</v>
      </c>
      <c r="G61" s="148">
        <v>0</v>
      </c>
      <c r="H61" s="148">
        <v>0</v>
      </c>
      <c r="I61" s="163">
        <v>9350</v>
      </c>
      <c r="J61" s="152">
        <v>0</v>
      </c>
      <c r="K61" s="200"/>
      <c r="L61" t="s">
        <v>1130</v>
      </c>
    </row>
    <row r="62" spans="1:12" ht="21.75" customHeight="1" x14ac:dyDescent="0.25">
      <c r="A62" s="147" t="s">
        <v>1043</v>
      </c>
      <c r="B62" s="156" t="s">
        <v>636</v>
      </c>
      <c r="C62" s="148">
        <v>1522357</v>
      </c>
      <c r="D62" s="148">
        <v>0</v>
      </c>
      <c r="E62" s="163">
        <v>1522357</v>
      </c>
      <c r="F62" s="163">
        <v>0</v>
      </c>
      <c r="G62" s="148">
        <v>0</v>
      </c>
      <c r="H62" s="148">
        <v>0</v>
      </c>
      <c r="I62" s="163">
        <v>1522</v>
      </c>
      <c r="J62" s="152">
        <v>0</v>
      </c>
      <c r="K62" s="200"/>
      <c r="L62" t="s">
        <v>1131</v>
      </c>
    </row>
    <row r="63" spans="1:12" ht="21.75" customHeight="1" x14ac:dyDescent="0.25">
      <c r="A63" s="147" t="s">
        <v>1044</v>
      </c>
      <c r="B63" s="156" t="s">
        <v>1045</v>
      </c>
      <c r="C63" s="148">
        <v>490</v>
      </c>
      <c r="D63" s="148">
        <v>0</v>
      </c>
      <c r="E63" s="163">
        <v>490</v>
      </c>
      <c r="F63" s="163">
        <v>0</v>
      </c>
      <c r="G63" s="148">
        <v>0</v>
      </c>
      <c r="H63" s="148">
        <v>0</v>
      </c>
      <c r="I63" s="163">
        <v>4</v>
      </c>
      <c r="J63" s="152">
        <v>0</v>
      </c>
      <c r="K63" s="200"/>
      <c r="L63" t="s">
        <v>1132</v>
      </c>
    </row>
    <row r="64" spans="1:12" ht="21.75" customHeight="1" x14ac:dyDescent="0.25">
      <c r="A64" s="147" t="s">
        <v>1046</v>
      </c>
      <c r="B64" s="156" t="s">
        <v>671</v>
      </c>
      <c r="C64" s="148">
        <v>755310</v>
      </c>
      <c r="D64" s="148">
        <v>0</v>
      </c>
      <c r="E64" s="163">
        <v>755310</v>
      </c>
      <c r="F64" s="163">
        <v>0</v>
      </c>
      <c r="G64" s="148">
        <v>0</v>
      </c>
      <c r="H64" s="148">
        <v>0</v>
      </c>
      <c r="I64" s="163">
        <v>755</v>
      </c>
      <c r="J64" s="152">
        <v>0</v>
      </c>
      <c r="K64" s="200"/>
      <c r="L64" t="s">
        <v>1133</v>
      </c>
    </row>
    <row r="65" spans="1:12" ht="21.75" customHeight="1" x14ac:dyDescent="0.25">
      <c r="A65" s="147" t="s">
        <v>1047</v>
      </c>
      <c r="B65" s="156" t="s">
        <v>1048</v>
      </c>
      <c r="C65" s="148">
        <v>18866285</v>
      </c>
      <c r="D65" s="148">
        <v>0</v>
      </c>
      <c r="E65" s="163">
        <v>18866285</v>
      </c>
      <c r="F65" s="163">
        <v>0</v>
      </c>
      <c r="G65" s="148">
        <v>0</v>
      </c>
      <c r="H65" s="148">
        <v>0</v>
      </c>
      <c r="I65" s="163">
        <v>18866</v>
      </c>
      <c r="J65" s="152">
        <v>0</v>
      </c>
      <c r="K65" s="200"/>
      <c r="L65" t="s">
        <v>1134</v>
      </c>
    </row>
    <row r="66" spans="1:12" ht="21.75" customHeight="1" x14ac:dyDescent="0.25">
      <c r="A66" s="147" t="s">
        <v>1049</v>
      </c>
      <c r="B66" s="156" t="s">
        <v>1050</v>
      </c>
      <c r="C66" s="148">
        <v>1374000</v>
      </c>
      <c r="D66" s="148">
        <v>0</v>
      </c>
      <c r="E66" s="163">
        <v>1374000</v>
      </c>
      <c r="F66" s="163">
        <v>0</v>
      </c>
      <c r="G66" s="148">
        <v>0</v>
      </c>
      <c r="H66" s="148">
        <v>0</v>
      </c>
      <c r="I66" s="163">
        <v>1374</v>
      </c>
      <c r="J66" s="152">
        <v>0</v>
      </c>
      <c r="K66" s="200"/>
      <c r="L66" t="s">
        <v>1135</v>
      </c>
    </row>
    <row r="67" spans="1:12" ht="21.75" customHeight="1" x14ac:dyDescent="0.25">
      <c r="A67" s="147" t="s">
        <v>1051</v>
      </c>
      <c r="B67" s="156" t="s">
        <v>1052</v>
      </c>
      <c r="C67" s="148">
        <v>1119874</v>
      </c>
      <c r="D67" s="148">
        <v>0</v>
      </c>
      <c r="E67" s="163">
        <v>1119874</v>
      </c>
      <c r="F67" s="163">
        <v>0</v>
      </c>
      <c r="G67" s="148">
        <v>0</v>
      </c>
      <c r="H67" s="148">
        <v>0</v>
      </c>
      <c r="I67" s="163">
        <v>1120</v>
      </c>
      <c r="J67" s="152">
        <v>0</v>
      </c>
      <c r="K67" s="200"/>
      <c r="L67" t="s">
        <v>1138</v>
      </c>
    </row>
    <row r="68" spans="1:12" ht="21.75" customHeight="1" x14ac:dyDescent="0.25">
      <c r="A68" s="147" t="s">
        <v>1053</v>
      </c>
      <c r="B68" s="156" t="s">
        <v>1054</v>
      </c>
      <c r="C68" s="148">
        <v>818269</v>
      </c>
      <c r="D68" s="148">
        <v>0</v>
      </c>
      <c r="E68" s="163">
        <v>818269</v>
      </c>
      <c r="F68" s="163">
        <v>0</v>
      </c>
      <c r="G68" s="148">
        <v>0</v>
      </c>
      <c r="H68" s="148">
        <v>0</v>
      </c>
      <c r="I68" s="163">
        <v>818</v>
      </c>
      <c r="J68" s="152">
        <v>0</v>
      </c>
      <c r="K68" s="200"/>
      <c r="L68" s="180" t="s">
        <v>1144</v>
      </c>
    </row>
    <row r="69" spans="1:12" ht="21.75" customHeight="1" x14ac:dyDescent="0.25">
      <c r="A69" s="147" t="s">
        <v>1058</v>
      </c>
      <c r="B69" s="157" t="s">
        <v>1059</v>
      </c>
      <c r="C69" s="148">
        <v>0</v>
      </c>
      <c r="D69" s="148">
        <v>80118570</v>
      </c>
      <c r="E69" s="164"/>
      <c r="F69" s="164">
        <v>80118570</v>
      </c>
      <c r="G69" s="148">
        <v>0</v>
      </c>
      <c r="H69" s="148">
        <v>0</v>
      </c>
      <c r="I69" s="164">
        <v>0</v>
      </c>
      <c r="J69" s="153">
        <v>80118</v>
      </c>
      <c r="K69" s="200"/>
      <c r="L69" t="s">
        <v>1140</v>
      </c>
    </row>
    <row r="70" spans="1:12" ht="21.75" customHeight="1" x14ac:dyDescent="0.25">
      <c r="A70" s="147" t="s">
        <v>969</v>
      </c>
      <c r="B70" s="156" t="s">
        <v>970</v>
      </c>
      <c r="C70" s="148">
        <v>0</v>
      </c>
      <c r="D70" s="148">
        <v>1988618</v>
      </c>
      <c r="E70" s="163">
        <v>0</v>
      </c>
      <c r="F70" s="163">
        <v>1988618</v>
      </c>
      <c r="G70" s="148">
        <v>0</v>
      </c>
      <c r="H70" s="148">
        <v>0</v>
      </c>
      <c r="I70" s="163">
        <v>0</v>
      </c>
      <c r="J70" s="152">
        <v>1989</v>
      </c>
      <c r="K70" s="200"/>
      <c r="L70" t="s">
        <v>1141</v>
      </c>
    </row>
    <row r="71" spans="1:12" ht="21.75" customHeight="1" x14ac:dyDescent="0.25">
      <c r="A71" s="147" t="s">
        <v>971</v>
      </c>
      <c r="B71" s="156" t="s">
        <v>972</v>
      </c>
      <c r="C71" s="148">
        <v>0</v>
      </c>
      <c r="D71" s="148">
        <v>2332225</v>
      </c>
      <c r="E71" s="163">
        <v>0</v>
      </c>
      <c r="F71" s="163">
        <v>2332225</v>
      </c>
      <c r="G71" s="148">
        <v>0</v>
      </c>
      <c r="H71" s="148">
        <v>0</v>
      </c>
      <c r="I71" s="163">
        <v>0</v>
      </c>
      <c r="J71" s="152">
        <v>2332</v>
      </c>
      <c r="K71" s="200"/>
      <c r="L71" s="166" t="s">
        <v>1141</v>
      </c>
    </row>
    <row r="72" spans="1:12" ht="21.75" customHeight="1" x14ac:dyDescent="0.25">
      <c r="A72" s="147" t="s">
        <v>973</v>
      </c>
      <c r="B72" s="156" t="s">
        <v>974</v>
      </c>
      <c r="C72" s="148">
        <v>0</v>
      </c>
      <c r="D72" s="148">
        <v>30371475</v>
      </c>
      <c r="E72" s="163">
        <v>0</v>
      </c>
      <c r="F72" s="163">
        <v>30371475</v>
      </c>
      <c r="G72" s="148">
        <v>0</v>
      </c>
      <c r="H72" s="148">
        <v>0</v>
      </c>
      <c r="I72" s="163">
        <v>0</v>
      </c>
      <c r="J72" s="152">
        <v>30371</v>
      </c>
      <c r="K72" s="200"/>
      <c r="L72" t="s">
        <v>1142</v>
      </c>
    </row>
    <row r="73" spans="1:12" ht="21.75" customHeight="1" x14ac:dyDescent="0.25">
      <c r="A73" s="147" t="s">
        <v>975</v>
      </c>
      <c r="B73" s="156" t="s">
        <v>976</v>
      </c>
      <c r="C73" s="148">
        <v>55633798</v>
      </c>
      <c r="D73" s="148">
        <v>0</v>
      </c>
      <c r="E73" s="163">
        <v>55633798</v>
      </c>
      <c r="F73" s="163">
        <v>0</v>
      </c>
      <c r="G73" s="148">
        <v>0</v>
      </c>
      <c r="H73" s="148">
        <v>0</v>
      </c>
      <c r="I73" s="163">
        <v>55634</v>
      </c>
      <c r="J73" s="152">
        <v>0</v>
      </c>
      <c r="K73" s="200"/>
      <c r="L73" s="166" t="s">
        <v>1111</v>
      </c>
    </row>
    <row r="74" spans="1:12" ht="21.75" customHeight="1" x14ac:dyDescent="0.25">
      <c r="A74" s="147" t="s">
        <v>979</v>
      </c>
      <c r="B74" s="156" t="s">
        <v>980</v>
      </c>
      <c r="C74" s="148">
        <v>200640</v>
      </c>
      <c r="D74" s="148">
        <v>41190</v>
      </c>
      <c r="E74" s="163">
        <v>159450</v>
      </c>
      <c r="F74" s="163">
        <v>0</v>
      </c>
      <c r="G74" s="148">
        <v>0</v>
      </c>
      <c r="H74" s="148">
        <v>0</v>
      </c>
      <c r="I74" s="163">
        <v>159</v>
      </c>
      <c r="J74" s="152">
        <v>0</v>
      </c>
      <c r="K74" s="200"/>
      <c r="L74" t="s">
        <v>1111</v>
      </c>
    </row>
    <row r="75" spans="1:12" ht="21.75" customHeight="1" x14ac:dyDescent="0.25">
      <c r="A75" s="147" t="s">
        <v>981</v>
      </c>
      <c r="B75" s="156" t="s">
        <v>982</v>
      </c>
      <c r="C75" s="148">
        <v>1174441</v>
      </c>
      <c r="D75" s="148">
        <v>0</v>
      </c>
      <c r="E75" s="163">
        <v>1174441</v>
      </c>
      <c r="F75" s="163">
        <v>0</v>
      </c>
      <c r="G75" s="148">
        <v>0</v>
      </c>
      <c r="H75" s="148">
        <v>0</v>
      </c>
      <c r="I75" s="163">
        <v>1174</v>
      </c>
      <c r="J75" s="152">
        <v>0</v>
      </c>
      <c r="K75" s="200"/>
      <c r="L75" t="s">
        <v>1112</v>
      </c>
    </row>
    <row r="76" spans="1:12" ht="21.75" customHeight="1" x14ac:dyDescent="0.25">
      <c r="A76" s="147" t="s">
        <v>983</v>
      </c>
      <c r="B76" s="156" t="s">
        <v>984</v>
      </c>
      <c r="C76" s="148">
        <v>1160656</v>
      </c>
      <c r="D76" s="148">
        <v>0</v>
      </c>
      <c r="E76" s="163">
        <v>1160656</v>
      </c>
      <c r="F76" s="163">
        <v>0</v>
      </c>
      <c r="G76" s="148">
        <v>0</v>
      </c>
      <c r="H76" s="148">
        <v>0</v>
      </c>
      <c r="I76" s="163">
        <v>1161</v>
      </c>
      <c r="J76" s="152">
        <v>0</v>
      </c>
      <c r="K76" s="200"/>
      <c r="L76" t="s">
        <v>1143</v>
      </c>
    </row>
    <row r="77" spans="1:12" ht="21.75" customHeight="1" x14ac:dyDescent="0.25">
      <c r="A77" s="147" t="s">
        <v>987</v>
      </c>
      <c r="B77" s="156" t="s">
        <v>988</v>
      </c>
      <c r="C77" s="148">
        <v>2280294</v>
      </c>
      <c r="D77" s="148">
        <v>0</v>
      </c>
      <c r="E77" s="163">
        <v>2280294</v>
      </c>
      <c r="F77" s="163">
        <v>0</v>
      </c>
      <c r="G77" s="148">
        <v>0</v>
      </c>
      <c r="H77" s="148">
        <v>0</v>
      </c>
      <c r="I77" s="163">
        <v>2280</v>
      </c>
      <c r="J77" s="152">
        <v>0</v>
      </c>
      <c r="K77" s="200"/>
      <c r="L77" s="166" t="s">
        <v>1114</v>
      </c>
    </row>
    <row r="78" spans="1:12" ht="21.75" customHeight="1" x14ac:dyDescent="0.25">
      <c r="A78" s="147" t="s">
        <v>989</v>
      </c>
      <c r="B78" s="156" t="s">
        <v>990</v>
      </c>
      <c r="C78" s="148">
        <v>1271969</v>
      </c>
      <c r="D78" s="148">
        <v>0</v>
      </c>
      <c r="E78" s="163">
        <v>1271969</v>
      </c>
      <c r="F78" s="163">
        <v>0</v>
      </c>
      <c r="G78" s="148">
        <v>0</v>
      </c>
      <c r="H78" s="148">
        <v>0</v>
      </c>
      <c r="I78" s="163">
        <v>1272</v>
      </c>
      <c r="J78" s="152">
        <v>0</v>
      </c>
      <c r="K78" s="200"/>
      <c r="L78" s="166" t="s">
        <v>1115</v>
      </c>
    </row>
    <row r="79" spans="1:12" ht="21.75" customHeight="1" x14ac:dyDescent="0.25">
      <c r="A79" s="147" t="s">
        <v>991</v>
      </c>
      <c r="B79" s="156" t="s">
        <v>992</v>
      </c>
      <c r="C79" s="148">
        <v>740538</v>
      </c>
      <c r="D79" s="148">
        <v>0</v>
      </c>
      <c r="E79" s="163">
        <v>740538</v>
      </c>
      <c r="F79" s="163">
        <v>0</v>
      </c>
      <c r="G79" s="148">
        <v>0</v>
      </c>
      <c r="H79" s="148">
        <v>0</v>
      </c>
      <c r="I79" s="163">
        <v>740</v>
      </c>
      <c r="J79" s="152">
        <v>0</v>
      </c>
      <c r="K79" s="200"/>
      <c r="L79" t="s">
        <v>1115</v>
      </c>
    </row>
    <row r="80" spans="1:12" ht="21.75" customHeight="1" x14ac:dyDescent="0.25">
      <c r="A80" s="147" t="s">
        <v>993</v>
      </c>
      <c r="B80" s="156" t="s">
        <v>994</v>
      </c>
      <c r="C80" s="148">
        <v>953856</v>
      </c>
      <c r="D80" s="148">
        <v>0</v>
      </c>
      <c r="E80" s="163">
        <v>953856</v>
      </c>
      <c r="F80" s="163">
        <v>0</v>
      </c>
      <c r="G80" s="148">
        <v>0</v>
      </c>
      <c r="H80" s="148">
        <v>0</v>
      </c>
      <c r="I80" s="163">
        <v>954</v>
      </c>
      <c r="J80" s="152">
        <v>0</v>
      </c>
      <c r="K80" s="200"/>
      <c r="L80" t="s">
        <v>1115</v>
      </c>
    </row>
    <row r="81" spans="1:12" ht="21.75" customHeight="1" x14ac:dyDescent="0.25">
      <c r="A81" s="147" t="s">
        <v>995</v>
      </c>
      <c r="B81" s="156" t="s">
        <v>996</v>
      </c>
      <c r="C81" s="148">
        <v>196318</v>
      </c>
      <c r="D81" s="148">
        <v>0</v>
      </c>
      <c r="E81" s="163">
        <v>196318</v>
      </c>
      <c r="F81" s="163">
        <v>0</v>
      </c>
      <c r="G81" s="148">
        <v>0</v>
      </c>
      <c r="H81" s="148">
        <v>0</v>
      </c>
      <c r="I81" s="163">
        <v>196</v>
      </c>
      <c r="J81" s="152">
        <v>0</v>
      </c>
      <c r="K81" s="200"/>
      <c r="L81" t="s">
        <v>1116</v>
      </c>
    </row>
    <row r="82" spans="1:12" ht="21.75" customHeight="1" x14ac:dyDescent="0.25">
      <c r="A82" s="147" t="s">
        <v>997</v>
      </c>
      <c r="B82" s="156" t="s">
        <v>998</v>
      </c>
      <c r="C82" s="148">
        <v>488726</v>
      </c>
      <c r="D82" s="148">
        <v>0</v>
      </c>
      <c r="E82" s="163">
        <v>488726</v>
      </c>
      <c r="F82" s="163">
        <v>0</v>
      </c>
      <c r="G82" s="148">
        <v>0</v>
      </c>
      <c r="H82" s="148">
        <v>0</v>
      </c>
      <c r="I82" s="163">
        <v>489</v>
      </c>
      <c r="J82" s="152">
        <v>0</v>
      </c>
      <c r="K82" s="200"/>
      <c r="L82" s="180" t="s">
        <v>1109</v>
      </c>
    </row>
    <row r="83" spans="1:12" ht="21.75" customHeight="1" x14ac:dyDescent="0.25">
      <c r="A83" s="147" t="s">
        <v>999</v>
      </c>
      <c r="B83" s="156" t="s">
        <v>303</v>
      </c>
      <c r="C83" s="148">
        <v>374058</v>
      </c>
      <c r="D83" s="148">
        <v>0</v>
      </c>
      <c r="E83" s="163">
        <v>374058</v>
      </c>
      <c r="F83" s="163">
        <v>0</v>
      </c>
      <c r="G83" s="148">
        <v>0</v>
      </c>
      <c r="H83" s="148">
        <v>0</v>
      </c>
      <c r="I83" s="163">
        <v>374</v>
      </c>
      <c r="J83" s="152">
        <v>0</v>
      </c>
      <c r="K83" s="200"/>
      <c r="L83" t="s">
        <v>1107</v>
      </c>
    </row>
    <row r="84" spans="1:12" ht="21.75" customHeight="1" x14ac:dyDescent="0.25">
      <c r="A84" s="147" t="s">
        <v>1002</v>
      </c>
      <c r="B84" s="156" t="s">
        <v>307</v>
      </c>
      <c r="C84" s="148">
        <v>140536</v>
      </c>
      <c r="D84" s="148">
        <v>0</v>
      </c>
      <c r="E84" s="163">
        <v>140536</v>
      </c>
      <c r="F84" s="163">
        <v>0</v>
      </c>
      <c r="G84" s="148">
        <v>0</v>
      </c>
      <c r="H84" s="148">
        <v>0</v>
      </c>
      <c r="I84" s="163">
        <v>140</v>
      </c>
      <c r="J84" s="152">
        <v>0</v>
      </c>
      <c r="K84" s="200"/>
      <c r="L84" s="180" t="s">
        <v>1107</v>
      </c>
    </row>
    <row r="85" spans="1:12" ht="21.75" customHeight="1" x14ac:dyDescent="0.25">
      <c r="A85" s="147" t="s">
        <v>1003</v>
      </c>
      <c r="B85" s="156" t="s">
        <v>976</v>
      </c>
      <c r="C85" s="148">
        <v>37753992</v>
      </c>
      <c r="D85" s="148">
        <v>0</v>
      </c>
      <c r="E85" s="163">
        <v>37753992</v>
      </c>
      <c r="F85" s="163">
        <v>0</v>
      </c>
      <c r="G85" s="148">
        <v>0</v>
      </c>
      <c r="H85" s="148">
        <v>0</v>
      </c>
      <c r="I85" s="163">
        <v>37754</v>
      </c>
      <c r="J85" s="152">
        <v>0</v>
      </c>
      <c r="K85" s="200"/>
      <c r="L85" s="166" t="s">
        <v>1111</v>
      </c>
    </row>
    <row r="86" spans="1:12" ht="21.75" customHeight="1" x14ac:dyDescent="0.25">
      <c r="A86" s="147" t="s">
        <v>1060</v>
      </c>
      <c r="B86" s="156" t="s">
        <v>980</v>
      </c>
      <c r="C86" s="148">
        <v>104288</v>
      </c>
      <c r="D86" s="148">
        <v>65180</v>
      </c>
      <c r="E86" s="163">
        <v>39108</v>
      </c>
      <c r="F86" s="163">
        <v>0</v>
      </c>
      <c r="G86" s="148">
        <v>0</v>
      </c>
      <c r="H86" s="148">
        <v>0</v>
      </c>
      <c r="I86" s="163">
        <v>39</v>
      </c>
      <c r="J86" s="152">
        <v>0</v>
      </c>
      <c r="K86" s="200"/>
      <c r="L86" t="s">
        <v>1111</v>
      </c>
    </row>
    <row r="87" spans="1:12" ht="21.75" customHeight="1" x14ac:dyDescent="0.25">
      <c r="A87" s="147" t="s">
        <v>1004</v>
      </c>
      <c r="B87" s="156" t="s">
        <v>982</v>
      </c>
      <c r="C87" s="148">
        <v>907933</v>
      </c>
      <c r="D87" s="148">
        <v>0</v>
      </c>
      <c r="E87" s="163">
        <v>907933</v>
      </c>
      <c r="F87" s="163">
        <v>0</v>
      </c>
      <c r="G87" s="148">
        <v>0</v>
      </c>
      <c r="H87" s="148">
        <v>0</v>
      </c>
      <c r="I87" s="163">
        <v>908</v>
      </c>
      <c r="J87" s="152">
        <v>0</v>
      </c>
      <c r="K87" s="200"/>
      <c r="L87" s="166" t="s">
        <v>1112</v>
      </c>
    </row>
    <row r="88" spans="1:12" ht="21.75" customHeight="1" x14ac:dyDescent="0.25">
      <c r="A88" s="147" t="s">
        <v>1005</v>
      </c>
      <c r="B88" s="156" t="s">
        <v>984</v>
      </c>
      <c r="C88" s="148">
        <v>796505</v>
      </c>
      <c r="D88" s="148">
        <v>0</v>
      </c>
      <c r="E88" s="163">
        <v>796505</v>
      </c>
      <c r="F88" s="163">
        <v>0</v>
      </c>
      <c r="G88" s="148">
        <v>0</v>
      </c>
      <c r="H88" s="148">
        <v>0</v>
      </c>
      <c r="I88" s="163">
        <v>796</v>
      </c>
      <c r="J88" s="152">
        <v>0</v>
      </c>
      <c r="K88" s="200"/>
      <c r="L88" s="180" t="s">
        <v>1143</v>
      </c>
    </row>
    <row r="89" spans="1:12" ht="21.75" customHeight="1" x14ac:dyDescent="0.25">
      <c r="A89" s="147" t="s">
        <v>1061</v>
      </c>
      <c r="B89" s="156" t="s">
        <v>1062</v>
      </c>
      <c r="C89" s="148">
        <v>2146494</v>
      </c>
      <c r="D89" s="148">
        <v>0</v>
      </c>
      <c r="E89" s="163">
        <v>2146494</v>
      </c>
      <c r="F89" s="163">
        <v>0</v>
      </c>
      <c r="G89" s="148">
        <v>0</v>
      </c>
      <c r="H89" s="148">
        <v>0</v>
      </c>
      <c r="I89" s="163">
        <v>2146</v>
      </c>
      <c r="J89" s="152">
        <v>0</v>
      </c>
      <c r="K89" s="200"/>
      <c r="L89" s="180" t="s">
        <v>1113</v>
      </c>
    </row>
    <row r="90" spans="1:12" ht="21.75" customHeight="1" x14ac:dyDescent="0.25">
      <c r="A90" s="147" t="s">
        <v>1006</v>
      </c>
      <c r="B90" s="156" t="s">
        <v>990</v>
      </c>
      <c r="C90" s="148">
        <v>1197020</v>
      </c>
      <c r="D90" s="148">
        <v>0</v>
      </c>
      <c r="E90" s="163">
        <v>1197020</v>
      </c>
      <c r="F90" s="163">
        <v>0</v>
      </c>
      <c r="G90" s="148">
        <v>0</v>
      </c>
      <c r="H90" s="148">
        <v>0</v>
      </c>
      <c r="I90" s="163">
        <v>1197</v>
      </c>
      <c r="J90" s="152">
        <v>0</v>
      </c>
      <c r="K90" s="200"/>
      <c r="L90" t="s">
        <v>1115</v>
      </c>
    </row>
    <row r="91" spans="1:12" ht="21.75" customHeight="1" x14ac:dyDescent="0.25">
      <c r="A91" s="147" t="s">
        <v>1007</v>
      </c>
      <c r="B91" s="156" t="s">
        <v>992</v>
      </c>
      <c r="C91" s="148">
        <v>506733</v>
      </c>
      <c r="D91" s="148">
        <v>0</v>
      </c>
      <c r="E91" s="163">
        <v>506733</v>
      </c>
      <c r="F91" s="163">
        <v>0</v>
      </c>
      <c r="G91" s="148">
        <v>0</v>
      </c>
      <c r="H91" s="148">
        <v>0</v>
      </c>
      <c r="I91" s="163">
        <v>507</v>
      </c>
      <c r="J91" s="152">
        <v>0</v>
      </c>
      <c r="K91" s="200"/>
      <c r="L91" s="166" t="s">
        <v>1115</v>
      </c>
    </row>
    <row r="92" spans="1:12" ht="21.75" customHeight="1" x14ac:dyDescent="0.25">
      <c r="A92" s="147" t="s">
        <v>1008</v>
      </c>
      <c r="B92" s="156" t="s">
        <v>1009</v>
      </c>
      <c r="C92" s="148">
        <v>670367</v>
      </c>
      <c r="D92" s="148">
        <v>0</v>
      </c>
      <c r="E92" s="163">
        <v>670367</v>
      </c>
      <c r="F92" s="163">
        <v>0</v>
      </c>
      <c r="G92" s="148">
        <v>0</v>
      </c>
      <c r="H92" s="148">
        <v>0</v>
      </c>
      <c r="I92" s="163">
        <v>670</v>
      </c>
      <c r="J92" s="152">
        <v>0</v>
      </c>
      <c r="K92" s="200"/>
      <c r="L92" s="166" t="s">
        <v>1115</v>
      </c>
    </row>
    <row r="93" spans="1:12" ht="21.75" customHeight="1" x14ac:dyDescent="0.25">
      <c r="A93" s="147" t="s">
        <v>1011</v>
      </c>
      <c r="B93" s="156" t="s">
        <v>301</v>
      </c>
      <c r="C93" s="148">
        <v>486956</v>
      </c>
      <c r="D93" s="148">
        <v>0</v>
      </c>
      <c r="E93" s="163">
        <v>486956</v>
      </c>
      <c r="F93" s="163">
        <v>0</v>
      </c>
      <c r="G93" s="148">
        <v>0</v>
      </c>
      <c r="H93" s="148">
        <v>0</v>
      </c>
      <c r="I93" s="163">
        <v>487</v>
      </c>
      <c r="J93" s="152">
        <v>0</v>
      </c>
      <c r="K93" s="200"/>
      <c r="L93" s="180" t="s">
        <v>1109</v>
      </c>
    </row>
    <row r="94" spans="1:12" ht="21.75" customHeight="1" x14ac:dyDescent="0.25">
      <c r="A94" s="147" t="s">
        <v>1063</v>
      </c>
      <c r="B94" s="156" t="s">
        <v>303</v>
      </c>
      <c r="C94" s="148">
        <v>83170</v>
      </c>
      <c r="D94" s="148">
        <v>0</v>
      </c>
      <c r="E94" s="163">
        <v>83170</v>
      </c>
      <c r="F94" s="163">
        <v>0</v>
      </c>
      <c r="G94" s="148">
        <v>0</v>
      </c>
      <c r="H94" s="148">
        <v>0</v>
      </c>
      <c r="I94" s="163">
        <v>83</v>
      </c>
      <c r="J94" s="152">
        <v>0</v>
      </c>
      <c r="K94" s="200"/>
      <c r="L94" s="166" t="s">
        <v>1107</v>
      </c>
    </row>
    <row r="95" spans="1:12" ht="21.75" customHeight="1" x14ac:dyDescent="0.25">
      <c r="A95" s="147" t="s">
        <v>1064</v>
      </c>
      <c r="B95" s="156" t="s">
        <v>307</v>
      </c>
      <c r="C95" s="148">
        <v>35134</v>
      </c>
      <c r="D95" s="148">
        <v>0</v>
      </c>
      <c r="E95" s="163">
        <v>35134</v>
      </c>
      <c r="F95" s="163">
        <v>0</v>
      </c>
      <c r="G95" s="148">
        <v>0</v>
      </c>
      <c r="H95" s="148">
        <v>0</v>
      </c>
      <c r="I95" s="163">
        <v>35</v>
      </c>
      <c r="J95" s="152">
        <v>0</v>
      </c>
      <c r="K95" s="200"/>
      <c r="L95" s="180" t="s">
        <v>1107</v>
      </c>
    </row>
    <row r="96" spans="1:12" ht="21.75" customHeight="1" x14ac:dyDescent="0.25">
      <c r="A96" s="147" t="s">
        <v>1012</v>
      </c>
      <c r="B96" s="156" t="s">
        <v>385</v>
      </c>
      <c r="C96" s="148">
        <v>197971</v>
      </c>
      <c r="D96" s="148">
        <v>0</v>
      </c>
      <c r="E96" s="163">
        <v>197971</v>
      </c>
      <c r="F96" s="163">
        <v>0</v>
      </c>
      <c r="G96" s="148">
        <v>0</v>
      </c>
      <c r="H96" s="148">
        <v>0</v>
      </c>
      <c r="I96" s="163">
        <v>198</v>
      </c>
      <c r="J96" s="152">
        <v>0</v>
      </c>
      <c r="K96" s="200"/>
      <c r="L96" s="166" t="s">
        <v>1110</v>
      </c>
    </row>
    <row r="97" spans="1:12" ht="21.75" customHeight="1" x14ac:dyDescent="0.25">
      <c r="A97" s="147" t="s">
        <v>1013</v>
      </c>
      <c r="B97" s="156" t="s">
        <v>1014</v>
      </c>
      <c r="C97" s="148">
        <v>199999</v>
      </c>
      <c r="D97" s="148">
        <v>0</v>
      </c>
      <c r="E97" s="163">
        <v>199999</v>
      </c>
      <c r="F97" s="163">
        <v>0</v>
      </c>
      <c r="G97" s="148">
        <v>0</v>
      </c>
      <c r="H97" s="148">
        <v>0</v>
      </c>
      <c r="I97" s="163">
        <v>200</v>
      </c>
      <c r="J97" s="152">
        <v>0</v>
      </c>
      <c r="K97" s="200"/>
      <c r="L97" s="180" t="s">
        <v>1108</v>
      </c>
    </row>
    <row r="98" spans="1:12" ht="21.75" customHeight="1" x14ac:dyDescent="0.25">
      <c r="A98" s="147" t="s">
        <v>1015</v>
      </c>
      <c r="B98" s="156" t="s">
        <v>1016</v>
      </c>
      <c r="C98" s="148">
        <v>681200</v>
      </c>
      <c r="D98" s="148">
        <v>0</v>
      </c>
      <c r="E98" s="163">
        <v>681200</v>
      </c>
      <c r="F98" s="163">
        <v>0</v>
      </c>
      <c r="G98" s="148">
        <v>0</v>
      </c>
      <c r="H98" s="148">
        <v>0</v>
      </c>
      <c r="I98" s="163">
        <v>681</v>
      </c>
      <c r="J98" s="152">
        <v>0</v>
      </c>
      <c r="K98" s="200"/>
      <c r="L98" s="180" t="s">
        <v>1108</v>
      </c>
    </row>
    <row r="99" spans="1:12" ht="21.75" customHeight="1" x14ac:dyDescent="0.25">
      <c r="A99" s="147" t="s">
        <v>1017</v>
      </c>
      <c r="B99" s="156" t="s">
        <v>1018</v>
      </c>
      <c r="C99" s="148">
        <v>1300000</v>
      </c>
      <c r="D99" s="148">
        <v>0</v>
      </c>
      <c r="E99" s="163">
        <v>1300000</v>
      </c>
      <c r="F99" s="163">
        <v>0</v>
      </c>
      <c r="G99" s="148">
        <v>0</v>
      </c>
      <c r="H99" s="148">
        <v>0</v>
      </c>
      <c r="I99" s="163">
        <v>1300</v>
      </c>
      <c r="J99" s="152">
        <v>0</v>
      </c>
      <c r="K99" s="200"/>
      <c r="L99" s="180" t="s">
        <v>1108</v>
      </c>
    </row>
    <row r="100" spans="1:12" ht="21.75" customHeight="1" x14ac:dyDescent="0.25">
      <c r="A100" s="147" t="s">
        <v>1019</v>
      </c>
      <c r="B100" s="156" t="s">
        <v>1020</v>
      </c>
      <c r="C100" s="148">
        <v>42759</v>
      </c>
      <c r="D100" s="148">
        <v>0</v>
      </c>
      <c r="E100" s="163">
        <v>42759</v>
      </c>
      <c r="F100" s="163">
        <v>0</v>
      </c>
      <c r="G100" s="148">
        <v>0</v>
      </c>
      <c r="H100" s="148">
        <v>0</v>
      </c>
      <c r="I100" s="163">
        <v>43</v>
      </c>
      <c r="J100" s="152">
        <v>0</v>
      </c>
      <c r="K100" s="200"/>
      <c r="L100" s="180" t="s">
        <v>1109</v>
      </c>
    </row>
    <row r="101" spans="1:12" ht="21.75" customHeight="1" x14ac:dyDescent="0.25">
      <c r="A101" s="147" t="s">
        <v>1021</v>
      </c>
      <c r="B101" s="156" t="s">
        <v>1022</v>
      </c>
      <c r="C101" s="148">
        <v>460000</v>
      </c>
      <c r="D101" s="148">
        <v>0</v>
      </c>
      <c r="E101" s="163">
        <v>460000</v>
      </c>
      <c r="F101" s="163">
        <v>0</v>
      </c>
      <c r="G101" s="148">
        <v>0</v>
      </c>
      <c r="H101" s="148">
        <v>0</v>
      </c>
      <c r="I101" s="163">
        <v>460</v>
      </c>
      <c r="J101" s="152">
        <v>0</v>
      </c>
      <c r="K101" s="200"/>
      <c r="L101" s="180" t="s">
        <v>1108</v>
      </c>
    </row>
    <row r="102" spans="1:12" ht="21.75" customHeight="1" x14ac:dyDescent="0.25">
      <c r="A102" s="147" t="s">
        <v>1023</v>
      </c>
      <c r="B102" s="156" t="s">
        <v>1024</v>
      </c>
      <c r="C102" s="148">
        <v>314400</v>
      </c>
      <c r="D102" s="148">
        <v>0</v>
      </c>
      <c r="E102" s="163">
        <v>314400</v>
      </c>
      <c r="F102" s="163">
        <v>0</v>
      </c>
      <c r="G102" s="148">
        <v>0</v>
      </c>
      <c r="H102" s="148">
        <v>0</v>
      </c>
      <c r="I102" s="163">
        <v>314</v>
      </c>
      <c r="J102" s="152">
        <v>0</v>
      </c>
      <c r="K102" s="200"/>
      <c r="L102" s="180" t="s">
        <v>1108</v>
      </c>
    </row>
    <row r="103" spans="1:12" ht="21.75" customHeight="1" x14ac:dyDescent="0.25">
      <c r="A103" s="147" t="s">
        <v>1025</v>
      </c>
      <c r="B103" s="156" t="s">
        <v>1026</v>
      </c>
      <c r="C103" s="148">
        <v>600000</v>
      </c>
      <c r="D103" s="148">
        <v>0</v>
      </c>
      <c r="E103" s="163">
        <v>600000</v>
      </c>
      <c r="F103" s="163">
        <v>0</v>
      </c>
      <c r="G103" s="148">
        <v>0</v>
      </c>
      <c r="H103" s="148">
        <v>0</v>
      </c>
      <c r="I103" s="163">
        <v>600</v>
      </c>
      <c r="J103" s="152">
        <v>0</v>
      </c>
      <c r="K103" s="200"/>
      <c r="L103" s="180" t="s">
        <v>1108</v>
      </c>
    </row>
    <row r="104" spans="1:12" ht="21.75" customHeight="1" x14ac:dyDescent="0.25">
      <c r="A104" s="147" t="s">
        <v>1027</v>
      </c>
      <c r="B104" s="156" t="s">
        <v>1028</v>
      </c>
      <c r="C104" s="148">
        <v>454435</v>
      </c>
      <c r="D104" s="148">
        <v>0</v>
      </c>
      <c r="E104" s="163">
        <v>454435</v>
      </c>
      <c r="F104" s="163">
        <v>0</v>
      </c>
      <c r="G104" s="148">
        <v>0</v>
      </c>
      <c r="H104" s="148">
        <v>0</v>
      </c>
      <c r="I104" s="163">
        <v>454</v>
      </c>
      <c r="J104" s="152">
        <v>0</v>
      </c>
      <c r="K104" s="200"/>
      <c r="L104" s="166" t="s">
        <v>1117</v>
      </c>
    </row>
    <row r="105" spans="1:12" ht="21.75" customHeight="1" x14ac:dyDescent="0.25">
      <c r="A105" s="147" t="s">
        <v>1029</v>
      </c>
      <c r="B105" s="156" t="s">
        <v>465</v>
      </c>
      <c r="C105" s="148">
        <v>291296</v>
      </c>
      <c r="D105" s="148">
        <v>0</v>
      </c>
      <c r="E105" s="163">
        <v>291296</v>
      </c>
      <c r="F105" s="163">
        <v>0</v>
      </c>
      <c r="G105" s="148">
        <v>0</v>
      </c>
      <c r="H105" s="148">
        <v>0</v>
      </c>
      <c r="I105" s="163">
        <v>291</v>
      </c>
      <c r="J105" s="152">
        <v>0</v>
      </c>
      <c r="K105" s="200"/>
      <c r="L105" s="166" t="s">
        <v>1118</v>
      </c>
    </row>
    <row r="106" spans="1:12" ht="21.75" customHeight="1" x14ac:dyDescent="0.25">
      <c r="A106" s="147" t="s">
        <v>1030</v>
      </c>
      <c r="B106" s="156" t="s">
        <v>483</v>
      </c>
      <c r="C106" s="148">
        <v>1082833</v>
      </c>
      <c r="D106" s="148">
        <v>0</v>
      </c>
      <c r="E106" s="163">
        <v>1082833</v>
      </c>
      <c r="F106" s="163">
        <v>0</v>
      </c>
      <c r="G106" s="148">
        <v>0</v>
      </c>
      <c r="H106" s="148">
        <v>0</v>
      </c>
      <c r="I106" s="163">
        <v>1083</v>
      </c>
      <c r="J106" s="152">
        <v>0</v>
      </c>
      <c r="K106" s="200"/>
      <c r="L106" s="166" t="s">
        <v>1119</v>
      </c>
    </row>
    <row r="107" spans="1:12" ht="21.75" customHeight="1" x14ac:dyDescent="0.25">
      <c r="A107" s="147" t="s">
        <v>1031</v>
      </c>
      <c r="B107" s="156" t="s">
        <v>489</v>
      </c>
      <c r="C107" s="148">
        <v>530134</v>
      </c>
      <c r="D107" s="148">
        <v>0</v>
      </c>
      <c r="E107" s="163">
        <v>530134</v>
      </c>
      <c r="F107" s="163">
        <v>0</v>
      </c>
      <c r="G107" s="148">
        <v>0</v>
      </c>
      <c r="H107" s="148">
        <v>0</v>
      </c>
      <c r="I107" s="163">
        <v>530</v>
      </c>
      <c r="J107" s="152">
        <v>0</v>
      </c>
      <c r="K107" s="200"/>
      <c r="L107" s="166" t="s">
        <v>1120</v>
      </c>
    </row>
    <row r="108" spans="1:12" ht="21.75" customHeight="1" x14ac:dyDescent="0.25">
      <c r="A108" s="147" t="s">
        <v>1032</v>
      </c>
      <c r="B108" s="156" t="s">
        <v>502</v>
      </c>
      <c r="C108" s="148">
        <v>296525</v>
      </c>
      <c r="D108" s="148">
        <v>0</v>
      </c>
      <c r="E108" s="163">
        <v>296525</v>
      </c>
      <c r="F108" s="163">
        <v>0</v>
      </c>
      <c r="G108" s="148">
        <v>0</v>
      </c>
      <c r="H108" s="148">
        <v>0</v>
      </c>
      <c r="I108" s="163">
        <v>296</v>
      </c>
      <c r="J108" s="152">
        <v>0</v>
      </c>
      <c r="K108" s="200"/>
      <c r="L108" s="166" t="s">
        <v>1121</v>
      </c>
    </row>
    <row r="109" spans="1:12" ht="21.75" customHeight="1" x14ac:dyDescent="0.25">
      <c r="A109" s="147" t="s">
        <v>1033</v>
      </c>
      <c r="B109" s="156" t="s">
        <v>1034</v>
      </c>
      <c r="C109" s="148">
        <v>71930</v>
      </c>
      <c r="D109" s="148">
        <v>0</v>
      </c>
      <c r="E109" s="163">
        <v>71930</v>
      </c>
      <c r="F109" s="163">
        <v>0</v>
      </c>
      <c r="G109" s="148">
        <v>0</v>
      </c>
      <c r="H109" s="148">
        <v>0</v>
      </c>
      <c r="I109" s="163">
        <v>72</v>
      </c>
      <c r="J109" s="152">
        <v>0</v>
      </c>
      <c r="K109" s="200"/>
      <c r="L109" s="166" t="s">
        <v>1122</v>
      </c>
    </row>
    <row r="110" spans="1:12" ht="21.75" customHeight="1" x14ac:dyDescent="0.25">
      <c r="A110" s="147" t="s">
        <v>1035</v>
      </c>
      <c r="B110" s="156" t="s">
        <v>510</v>
      </c>
      <c r="C110" s="148">
        <v>333520</v>
      </c>
      <c r="D110" s="148">
        <v>0</v>
      </c>
      <c r="E110" s="163">
        <v>333520</v>
      </c>
      <c r="F110" s="163">
        <v>0</v>
      </c>
      <c r="G110" s="148">
        <v>0</v>
      </c>
      <c r="H110" s="148">
        <v>0</v>
      </c>
      <c r="I110" s="163">
        <v>333</v>
      </c>
      <c r="J110" s="152">
        <v>0</v>
      </c>
      <c r="K110" s="200"/>
      <c r="L110" s="166" t="s">
        <v>1123</v>
      </c>
    </row>
    <row r="111" spans="1:12" ht="21.75" customHeight="1" x14ac:dyDescent="0.25">
      <c r="A111" s="147" t="s">
        <v>1037</v>
      </c>
      <c r="B111" s="156" t="s">
        <v>516</v>
      </c>
      <c r="C111" s="148">
        <v>411300</v>
      </c>
      <c r="D111" s="148">
        <v>0</v>
      </c>
      <c r="E111" s="163">
        <v>411300</v>
      </c>
      <c r="F111" s="163">
        <v>0</v>
      </c>
      <c r="G111" s="148">
        <v>0</v>
      </c>
      <c r="H111" s="148">
        <v>0</v>
      </c>
      <c r="I111" s="163">
        <v>411</v>
      </c>
      <c r="J111" s="152">
        <v>0</v>
      </c>
      <c r="K111" s="200"/>
      <c r="L111" s="166" t="s">
        <v>1125</v>
      </c>
    </row>
    <row r="112" spans="1:12" ht="21.75" customHeight="1" x14ac:dyDescent="0.25">
      <c r="A112" s="147" t="s">
        <v>1038</v>
      </c>
      <c r="B112" s="156" t="s">
        <v>525</v>
      </c>
      <c r="C112" s="148">
        <v>125433</v>
      </c>
      <c r="D112" s="148">
        <v>0</v>
      </c>
      <c r="E112" s="163">
        <v>125433</v>
      </c>
      <c r="F112" s="163">
        <v>0</v>
      </c>
      <c r="G112" s="148">
        <v>0</v>
      </c>
      <c r="H112" s="148">
        <v>0</v>
      </c>
      <c r="I112" s="163">
        <v>125</v>
      </c>
      <c r="J112" s="152">
        <v>0</v>
      </c>
      <c r="K112" s="200"/>
      <c r="L112" s="166" t="s">
        <v>1126</v>
      </c>
    </row>
    <row r="113" spans="1:12" ht="21.75" customHeight="1" x14ac:dyDescent="0.25">
      <c r="A113" s="147" t="s">
        <v>1039</v>
      </c>
      <c r="B113" s="156" t="s">
        <v>528</v>
      </c>
      <c r="C113" s="148">
        <v>334986</v>
      </c>
      <c r="D113" s="148">
        <v>0</v>
      </c>
      <c r="E113" s="163">
        <v>334986</v>
      </c>
      <c r="F113" s="163">
        <v>0</v>
      </c>
      <c r="G113" s="148">
        <v>0</v>
      </c>
      <c r="H113" s="148">
        <v>0</v>
      </c>
      <c r="I113" s="163">
        <v>335</v>
      </c>
      <c r="J113" s="152">
        <v>0</v>
      </c>
      <c r="K113" s="200"/>
      <c r="L113" t="s">
        <v>1127</v>
      </c>
    </row>
    <row r="114" spans="1:12" ht="21.75" customHeight="1" x14ac:dyDescent="0.25">
      <c r="A114" s="147" t="s">
        <v>1040</v>
      </c>
      <c r="B114" s="156" t="s">
        <v>598</v>
      </c>
      <c r="C114" s="148">
        <v>739200</v>
      </c>
      <c r="D114" s="148">
        <v>0</v>
      </c>
      <c r="E114" s="163">
        <v>739200</v>
      </c>
      <c r="F114" s="163">
        <v>0</v>
      </c>
      <c r="G114" s="148">
        <v>0</v>
      </c>
      <c r="H114" s="148">
        <v>0</v>
      </c>
      <c r="I114" s="163">
        <v>739</v>
      </c>
      <c r="J114" s="152">
        <v>0</v>
      </c>
      <c r="K114" s="200"/>
      <c r="L114" t="s">
        <v>1128</v>
      </c>
    </row>
    <row r="115" spans="1:12" ht="21.75" customHeight="1" x14ac:dyDescent="0.25">
      <c r="A115" s="147" t="s">
        <v>1041</v>
      </c>
      <c r="B115" s="156" t="s">
        <v>614</v>
      </c>
      <c r="C115" s="148">
        <v>141480</v>
      </c>
      <c r="D115" s="148">
        <v>0</v>
      </c>
      <c r="E115" s="163">
        <v>141480</v>
      </c>
      <c r="F115" s="163">
        <v>0</v>
      </c>
      <c r="G115" s="148">
        <v>0</v>
      </c>
      <c r="H115" s="148">
        <v>0</v>
      </c>
      <c r="I115" s="163">
        <v>141</v>
      </c>
      <c r="J115" s="152">
        <v>0</v>
      </c>
      <c r="K115" s="200"/>
      <c r="L115" t="s">
        <v>1129</v>
      </c>
    </row>
    <row r="116" spans="1:12" ht="21.75" customHeight="1" x14ac:dyDescent="0.25">
      <c r="A116" s="147" t="s">
        <v>1043</v>
      </c>
      <c r="B116" s="156" t="s">
        <v>636</v>
      </c>
      <c r="C116" s="148">
        <v>437939</v>
      </c>
      <c r="D116" s="148">
        <v>0</v>
      </c>
      <c r="E116" s="163">
        <v>437939</v>
      </c>
      <c r="F116" s="163">
        <v>0</v>
      </c>
      <c r="G116" s="148">
        <v>0</v>
      </c>
      <c r="H116" s="148">
        <v>0</v>
      </c>
      <c r="I116" s="163">
        <v>438</v>
      </c>
      <c r="J116" s="152">
        <v>0</v>
      </c>
      <c r="K116" s="200"/>
      <c r="L116" t="s">
        <v>1131</v>
      </c>
    </row>
    <row r="117" spans="1:12" ht="21.75" customHeight="1" x14ac:dyDescent="0.25">
      <c r="A117" s="147" t="s">
        <v>1046</v>
      </c>
      <c r="B117" s="156" t="s">
        <v>671</v>
      </c>
      <c r="C117" s="148">
        <v>402359</v>
      </c>
      <c r="D117" s="148">
        <v>0</v>
      </c>
      <c r="E117" s="163">
        <v>402359</v>
      </c>
      <c r="F117" s="163">
        <v>0</v>
      </c>
      <c r="G117" s="148">
        <v>0</v>
      </c>
      <c r="H117" s="148">
        <v>0</v>
      </c>
      <c r="I117" s="163">
        <v>402</v>
      </c>
      <c r="J117" s="152">
        <v>0</v>
      </c>
      <c r="K117" s="200"/>
      <c r="L117" t="s">
        <v>1133</v>
      </c>
    </row>
    <row r="118" spans="1:12" ht="21.75" customHeight="1" x14ac:dyDescent="0.25">
      <c r="A118" s="147" t="s">
        <v>1047</v>
      </c>
      <c r="B118" s="156" t="s">
        <v>1048</v>
      </c>
      <c r="C118" s="148">
        <v>382128</v>
      </c>
      <c r="D118" s="148">
        <v>0</v>
      </c>
      <c r="E118" s="163">
        <v>382128</v>
      </c>
      <c r="F118" s="163">
        <v>0</v>
      </c>
      <c r="G118" s="148">
        <v>0</v>
      </c>
      <c r="H118" s="148">
        <v>0</v>
      </c>
      <c r="I118" s="163">
        <v>382</v>
      </c>
      <c r="J118" s="152">
        <v>0</v>
      </c>
      <c r="K118" s="200"/>
      <c r="L118" t="s">
        <v>1134</v>
      </c>
    </row>
    <row r="119" spans="1:12" ht="21.75" customHeight="1" x14ac:dyDescent="0.25">
      <c r="A119" s="147" t="s">
        <v>1049</v>
      </c>
      <c r="B119" s="156" t="s">
        <v>1050</v>
      </c>
      <c r="C119" s="148">
        <v>1125000</v>
      </c>
      <c r="D119" s="148">
        <v>0</v>
      </c>
      <c r="E119" s="163">
        <v>1125000</v>
      </c>
      <c r="F119" s="163">
        <v>0</v>
      </c>
      <c r="G119" s="148">
        <v>0</v>
      </c>
      <c r="H119" s="148">
        <v>0</v>
      </c>
      <c r="I119" s="163">
        <v>1125</v>
      </c>
      <c r="J119" s="152">
        <v>0</v>
      </c>
      <c r="K119" s="200"/>
      <c r="L119" t="s">
        <v>1135</v>
      </c>
    </row>
    <row r="120" spans="1:12" ht="21.75" customHeight="1" x14ac:dyDescent="0.25">
      <c r="A120" s="147" t="s">
        <v>1051</v>
      </c>
      <c r="B120" s="156" t="s">
        <v>1052</v>
      </c>
      <c r="C120" s="148">
        <v>559937</v>
      </c>
      <c r="D120" s="148">
        <v>0</v>
      </c>
      <c r="E120" s="163">
        <v>559937</v>
      </c>
      <c r="F120" s="163">
        <v>0</v>
      </c>
      <c r="G120" s="148">
        <v>0</v>
      </c>
      <c r="H120" s="148">
        <v>0</v>
      </c>
      <c r="I120" s="163">
        <v>560</v>
      </c>
      <c r="J120" s="152">
        <v>0</v>
      </c>
      <c r="K120" s="200"/>
      <c r="L120" t="s">
        <v>1138</v>
      </c>
    </row>
    <row r="121" spans="1:12" ht="21.75" customHeight="1" x14ac:dyDescent="0.25">
      <c r="A121" s="147" t="s">
        <v>1053</v>
      </c>
      <c r="B121" s="156" t="s">
        <v>1054</v>
      </c>
      <c r="C121" s="148">
        <v>131071</v>
      </c>
      <c r="D121" s="148">
        <v>0</v>
      </c>
      <c r="E121" s="163">
        <v>131071</v>
      </c>
      <c r="F121" s="163">
        <v>0</v>
      </c>
      <c r="G121" s="148">
        <v>0</v>
      </c>
      <c r="H121" s="148">
        <v>0</v>
      </c>
      <c r="I121" s="163">
        <v>131</v>
      </c>
      <c r="J121" s="152">
        <v>0</v>
      </c>
      <c r="K121" s="200"/>
      <c r="L121" s="180" t="s">
        <v>1144</v>
      </c>
    </row>
    <row r="122" spans="1:12" ht="21.75" customHeight="1" x14ac:dyDescent="0.25">
      <c r="A122" s="147" t="s">
        <v>1065</v>
      </c>
      <c r="B122" s="158" t="s">
        <v>1066</v>
      </c>
      <c r="C122" s="148">
        <v>0</v>
      </c>
      <c r="D122" s="148">
        <v>72651600</v>
      </c>
      <c r="E122" s="163">
        <v>0</v>
      </c>
      <c r="F122" s="163">
        <v>72651600</v>
      </c>
      <c r="G122" s="148">
        <v>0</v>
      </c>
      <c r="H122" s="148">
        <v>0</v>
      </c>
      <c r="I122" s="163">
        <v>0</v>
      </c>
      <c r="J122" s="152">
        <v>72652</v>
      </c>
      <c r="K122" s="200"/>
      <c r="L122" t="s">
        <v>1140</v>
      </c>
    </row>
    <row r="123" spans="1:12" ht="21.75" customHeight="1" x14ac:dyDescent="0.25">
      <c r="A123" s="147" t="s">
        <v>1067</v>
      </c>
      <c r="B123" s="156" t="s">
        <v>1068</v>
      </c>
      <c r="C123" s="148">
        <v>0</v>
      </c>
      <c r="D123" s="148">
        <v>1816290</v>
      </c>
      <c r="E123" s="163">
        <v>0</v>
      </c>
      <c r="F123" s="163">
        <v>1816290</v>
      </c>
      <c r="G123" s="148">
        <v>0</v>
      </c>
      <c r="H123" s="148">
        <v>0</v>
      </c>
      <c r="I123" s="163">
        <v>0</v>
      </c>
      <c r="J123" s="152">
        <v>1816</v>
      </c>
      <c r="K123" s="200"/>
      <c r="L123" t="s">
        <v>1140</v>
      </c>
    </row>
    <row r="124" spans="1:12" ht="21.75" customHeight="1" x14ac:dyDescent="0.25">
      <c r="A124" s="147" t="s">
        <v>969</v>
      </c>
      <c r="B124" s="156" t="s">
        <v>970</v>
      </c>
      <c r="C124" s="148">
        <v>0</v>
      </c>
      <c r="D124" s="148">
        <v>1568948</v>
      </c>
      <c r="E124" s="163">
        <v>0</v>
      </c>
      <c r="F124" s="163">
        <v>1568948</v>
      </c>
      <c r="G124" s="148">
        <v>0</v>
      </c>
      <c r="H124" s="148">
        <v>0</v>
      </c>
      <c r="I124" s="163">
        <v>0</v>
      </c>
      <c r="J124" s="152">
        <v>1569</v>
      </c>
      <c r="K124" s="200"/>
      <c r="L124" s="166" t="s">
        <v>1141</v>
      </c>
    </row>
    <row r="125" spans="1:12" ht="21.75" customHeight="1" x14ac:dyDescent="0.25">
      <c r="A125" s="147" t="s">
        <v>971</v>
      </c>
      <c r="B125" s="156" t="s">
        <v>972</v>
      </c>
      <c r="C125" s="148">
        <v>0</v>
      </c>
      <c r="D125" s="148">
        <v>2180852</v>
      </c>
      <c r="E125" s="163">
        <v>0</v>
      </c>
      <c r="F125" s="163">
        <v>2180852</v>
      </c>
      <c r="G125" s="148">
        <v>0</v>
      </c>
      <c r="H125" s="148">
        <v>0</v>
      </c>
      <c r="I125" s="163">
        <v>0</v>
      </c>
      <c r="J125" s="152">
        <v>2181</v>
      </c>
      <c r="K125" s="200"/>
      <c r="L125" t="s">
        <v>1141</v>
      </c>
    </row>
    <row r="126" spans="1:12" ht="21.75" customHeight="1" x14ac:dyDescent="0.25">
      <c r="A126" s="147" t="s">
        <v>973</v>
      </c>
      <c r="B126" s="156" t="s">
        <v>974</v>
      </c>
      <c r="C126" s="148">
        <v>0</v>
      </c>
      <c r="D126" s="148">
        <v>29983665</v>
      </c>
      <c r="E126" s="163">
        <v>0</v>
      </c>
      <c r="F126" s="163">
        <v>29983665</v>
      </c>
      <c r="G126" s="148">
        <v>0</v>
      </c>
      <c r="H126" s="148">
        <v>0</v>
      </c>
      <c r="I126" s="163">
        <v>0</v>
      </c>
      <c r="J126" s="152">
        <v>29984</v>
      </c>
      <c r="K126" s="200"/>
      <c r="L126" s="166" t="s">
        <v>1142</v>
      </c>
    </row>
    <row r="127" spans="1:12" ht="21.75" customHeight="1" x14ac:dyDescent="0.25">
      <c r="A127" s="147" t="s">
        <v>975</v>
      </c>
      <c r="B127" s="156" t="s">
        <v>976</v>
      </c>
      <c r="C127" s="148">
        <v>35804475</v>
      </c>
      <c r="D127" s="148">
        <v>0</v>
      </c>
      <c r="E127" s="163">
        <v>35804475</v>
      </c>
      <c r="F127" s="163">
        <v>0</v>
      </c>
      <c r="G127" s="148">
        <v>0</v>
      </c>
      <c r="H127" s="148">
        <v>0</v>
      </c>
      <c r="I127" s="163">
        <v>35804</v>
      </c>
      <c r="J127" s="152">
        <v>0</v>
      </c>
      <c r="K127" s="200"/>
      <c r="L127" t="s">
        <v>1111</v>
      </c>
    </row>
    <row r="128" spans="1:12" ht="21.75" customHeight="1" x14ac:dyDescent="0.25">
      <c r="A128" s="147" t="s">
        <v>979</v>
      </c>
      <c r="B128" s="156" t="s">
        <v>980</v>
      </c>
      <c r="C128" s="148">
        <v>23652</v>
      </c>
      <c r="D128" s="148">
        <v>0</v>
      </c>
      <c r="E128" s="163">
        <v>23652</v>
      </c>
      <c r="F128" s="163">
        <v>0</v>
      </c>
      <c r="G128" s="148">
        <v>0</v>
      </c>
      <c r="H128" s="148">
        <v>0</v>
      </c>
      <c r="I128" s="163">
        <v>24</v>
      </c>
      <c r="J128" s="152">
        <v>0</v>
      </c>
      <c r="K128" s="200"/>
      <c r="L128" t="s">
        <v>1111</v>
      </c>
    </row>
    <row r="129" spans="1:12" ht="21.75" customHeight="1" x14ac:dyDescent="0.25">
      <c r="A129" s="147" t="s">
        <v>981</v>
      </c>
      <c r="B129" s="156" t="s">
        <v>982</v>
      </c>
      <c r="C129" s="148">
        <v>636732</v>
      </c>
      <c r="D129" s="148">
        <v>0</v>
      </c>
      <c r="E129" s="163">
        <v>636732</v>
      </c>
      <c r="F129" s="163">
        <v>0</v>
      </c>
      <c r="G129" s="148">
        <v>0</v>
      </c>
      <c r="H129" s="148">
        <v>0</v>
      </c>
      <c r="I129" s="163">
        <v>637</v>
      </c>
      <c r="J129" s="152">
        <v>0</v>
      </c>
      <c r="K129" s="200"/>
      <c r="L129" t="s">
        <v>1112</v>
      </c>
    </row>
    <row r="130" spans="1:12" ht="21.75" customHeight="1" x14ac:dyDescent="0.25">
      <c r="A130" s="147" t="s">
        <v>983</v>
      </c>
      <c r="B130" s="156" t="s">
        <v>984</v>
      </c>
      <c r="C130" s="148">
        <v>636732</v>
      </c>
      <c r="D130" s="148">
        <v>0</v>
      </c>
      <c r="E130" s="163">
        <v>636732</v>
      </c>
      <c r="F130" s="163">
        <v>0</v>
      </c>
      <c r="G130" s="148">
        <v>0</v>
      </c>
      <c r="H130" s="148">
        <v>0</v>
      </c>
      <c r="I130" s="163">
        <v>637</v>
      </c>
      <c r="J130" s="152">
        <v>0</v>
      </c>
      <c r="K130" s="200"/>
      <c r="L130" s="180" t="s">
        <v>1143</v>
      </c>
    </row>
    <row r="131" spans="1:12" ht="21.75" customHeight="1" x14ac:dyDescent="0.25">
      <c r="A131" s="147" t="s">
        <v>987</v>
      </c>
      <c r="B131" s="156" t="s">
        <v>988</v>
      </c>
      <c r="C131" s="148">
        <v>678692</v>
      </c>
      <c r="D131" s="148">
        <v>0</v>
      </c>
      <c r="E131" s="163">
        <v>678692</v>
      </c>
      <c r="F131" s="163">
        <v>0</v>
      </c>
      <c r="G131" s="148">
        <v>0</v>
      </c>
      <c r="H131" s="148">
        <v>0</v>
      </c>
      <c r="I131" s="163">
        <v>679</v>
      </c>
      <c r="J131" s="152">
        <v>0</v>
      </c>
      <c r="K131" s="200"/>
      <c r="L131" t="s">
        <v>1114</v>
      </c>
    </row>
    <row r="132" spans="1:12" ht="21.75" customHeight="1" x14ac:dyDescent="0.25">
      <c r="A132" s="147" t="s">
        <v>989</v>
      </c>
      <c r="B132" s="156" t="s">
        <v>990</v>
      </c>
      <c r="C132" s="148">
        <v>794406</v>
      </c>
      <c r="D132" s="148">
        <v>0</v>
      </c>
      <c r="E132" s="163">
        <v>794406</v>
      </c>
      <c r="F132" s="163">
        <v>0</v>
      </c>
      <c r="G132" s="148">
        <v>0</v>
      </c>
      <c r="H132" s="148">
        <v>0</v>
      </c>
      <c r="I132" s="163">
        <v>794</v>
      </c>
      <c r="J132" s="152">
        <v>0</v>
      </c>
      <c r="K132" s="200"/>
      <c r="L132" t="s">
        <v>1115</v>
      </c>
    </row>
    <row r="133" spans="1:12" ht="21.75" customHeight="1" x14ac:dyDescent="0.25">
      <c r="A133" s="147" t="s">
        <v>991</v>
      </c>
      <c r="B133" s="156" t="s">
        <v>992</v>
      </c>
      <c r="C133" s="148">
        <v>465800</v>
      </c>
      <c r="D133" s="148">
        <v>0</v>
      </c>
      <c r="E133" s="163">
        <v>465800</v>
      </c>
      <c r="F133" s="163">
        <v>0</v>
      </c>
      <c r="G133" s="148">
        <v>0</v>
      </c>
      <c r="H133" s="148">
        <v>0</v>
      </c>
      <c r="I133" s="163">
        <v>466</v>
      </c>
      <c r="J133" s="152">
        <v>0</v>
      </c>
      <c r="K133" s="200"/>
      <c r="L133" s="166" t="s">
        <v>1115</v>
      </c>
    </row>
    <row r="134" spans="1:12" ht="21.75" customHeight="1" x14ac:dyDescent="0.25">
      <c r="A134" s="147" t="s">
        <v>993</v>
      </c>
      <c r="B134" s="156" t="s">
        <v>994</v>
      </c>
      <c r="C134" s="148">
        <v>533754</v>
      </c>
      <c r="D134" s="148">
        <v>0</v>
      </c>
      <c r="E134" s="163">
        <v>533754</v>
      </c>
      <c r="F134" s="163">
        <v>0</v>
      </c>
      <c r="G134" s="148">
        <v>0</v>
      </c>
      <c r="H134" s="148">
        <v>0</v>
      </c>
      <c r="I134" s="163">
        <v>534</v>
      </c>
      <c r="J134" s="152">
        <v>0</v>
      </c>
      <c r="K134" s="200"/>
      <c r="L134" t="s">
        <v>1115</v>
      </c>
    </row>
    <row r="135" spans="1:12" ht="21.75" customHeight="1" x14ac:dyDescent="0.25">
      <c r="A135" s="147" t="s">
        <v>995</v>
      </c>
      <c r="B135" s="156" t="s">
        <v>996</v>
      </c>
      <c r="C135" s="148">
        <v>140748</v>
      </c>
      <c r="D135" s="148">
        <v>0</v>
      </c>
      <c r="E135" s="163">
        <v>140748</v>
      </c>
      <c r="F135" s="163">
        <v>0</v>
      </c>
      <c r="G135" s="148">
        <v>0</v>
      </c>
      <c r="H135" s="148">
        <v>0</v>
      </c>
      <c r="I135" s="163">
        <v>141</v>
      </c>
      <c r="J135" s="152">
        <v>0</v>
      </c>
      <c r="K135" s="200"/>
      <c r="L135" s="166" t="s">
        <v>1116</v>
      </c>
    </row>
    <row r="136" spans="1:12" ht="21.75" customHeight="1" x14ac:dyDescent="0.25">
      <c r="A136" s="147" t="s">
        <v>997</v>
      </c>
      <c r="B136" s="156" t="s">
        <v>998</v>
      </c>
      <c r="C136" s="148">
        <v>230402</v>
      </c>
      <c r="D136" s="148">
        <v>0</v>
      </c>
      <c r="E136" s="163">
        <v>230402</v>
      </c>
      <c r="F136" s="163">
        <v>0</v>
      </c>
      <c r="G136" s="148">
        <v>0</v>
      </c>
      <c r="H136" s="148">
        <v>0</v>
      </c>
      <c r="I136" s="163">
        <v>230</v>
      </c>
      <c r="J136" s="152">
        <v>0</v>
      </c>
      <c r="K136" s="200"/>
      <c r="L136" s="180" t="s">
        <v>1109</v>
      </c>
    </row>
    <row r="137" spans="1:12" ht="21.75" customHeight="1" x14ac:dyDescent="0.25">
      <c r="A137" s="147" t="s">
        <v>999</v>
      </c>
      <c r="B137" s="156" t="s">
        <v>303</v>
      </c>
      <c r="C137" s="148">
        <v>83170</v>
      </c>
      <c r="D137" s="148">
        <v>0</v>
      </c>
      <c r="E137" s="163">
        <v>83170</v>
      </c>
      <c r="F137" s="163">
        <v>0</v>
      </c>
      <c r="G137" s="148">
        <v>0</v>
      </c>
      <c r="H137" s="148">
        <v>0</v>
      </c>
      <c r="I137" s="163">
        <v>83</v>
      </c>
      <c r="J137" s="152">
        <v>0</v>
      </c>
      <c r="K137" s="200"/>
      <c r="L137" t="s">
        <v>1107</v>
      </c>
    </row>
    <row r="138" spans="1:12" ht="21.75" customHeight="1" x14ac:dyDescent="0.25">
      <c r="A138" s="147" t="s">
        <v>1002</v>
      </c>
      <c r="B138" s="156" t="s">
        <v>307</v>
      </c>
      <c r="C138" s="148">
        <v>34959</v>
      </c>
      <c r="D138" s="148">
        <v>0</v>
      </c>
      <c r="E138" s="163">
        <v>34959</v>
      </c>
      <c r="F138" s="163">
        <v>0</v>
      </c>
      <c r="G138" s="148">
        <v>0</v>
      </c>
      <c r="H138" s="148">
        <v>0</v>
      </c>
      <c r="I138" s="163">
        <v>35</v>
      </c>
      <c r="J138" s="152">
        <v>0</v>
      </c>
      <c r="K138" s="200"/>
      <c r="L138" s="180" t="s">
        <v>1107</v>
      </c>
    </row>
    <row r="139" spans="1:12" ht="21.75" customHeight="1" x14ac:dyDescent="0.25">
      <c r="A139" s="147" t="s">
        <v>1003</v>
      </c>
      <c r="B139" s="156" t="s">
        <v>976</v>
      </c>
      <c r="C139" s="148">
        <v>32107931</v>
      </c>
      <c r="D139" s="148">
        <v>0</v>
      </c>
      <c r="E139" s="163">
        <v>32107931</v>
      </c>
      <c r="F139" s="163">
        <v>0</v>
      </c>
      <c r="G139" s="148">
        <v>0</v>
      </c>
      <c r="H139" s="148">
        <v>0</v>
      </c>
      <c r="I139" s="163">
        <v>32108</v>
      </c>
      <c r="J139" s="152">
        <v>0</v>
      </c>
      <c r="K139" s="200"/>
      <c r="L139" s="166" t="s">
        <v>1111</v>
      </c>
    </row>
    <row r="140" spans="1:12" ht="21.75" customHeight="1" x14ac:dyDescent="0.25">
      <c r="A140" s="147" t="s">
        <v>1004</v>
      </c>
      <c r="B140" s="156" t="s">
        <v>982</v>
      </c>
      <c r="C140" s="148">
        <v>680360</v>
      </c>
      <c r="D140" s="148">
        <v>0</v>
      </c>
      <c r="E140" s="163">
        <v>680360</v>
      </c>
      <c r="F140" s="163">
        <v>0</v>
      </c>
      <c r="G140" s="148">
        <v>0</v>
      </c>
      <c r="H140" s="148">
        <v>0</v>
      </c>
      <c r="I140" s="163">
        <v>680</v>
      </c>
      <c r="J140" s="152">
        <v>0</v>
      </c>
      <c r="K140" s="200"/>
      <c r="L140" t="s">
        <v>1112</v>
      </c>
    </row>
    <row r="141" spans="1:12" ht="21.75" customHeight="1" x14ac:dyDescent="0.25">
      <c r="A141" s="147" t="s">
        <v>1005</v>
      </c>
      <c r="B141" s="156" t="s">
        <v>984</v>
      </c>
      <c r="C141" s="148">
        <v>644986</v>
      </c>
      <c r="D141" s="148">
        <v>0</v>
      </c>
      <c r="E141" s="163">
        <v>644986</v>
      </c>
      <c r="F141" s="163">
        <v>0</v>
      </c>
      <c r="G141" s="148">
        <v>0</v>
      </c>
      <c r="H141" s="148">
        <v>0</v>
      </c>
      <c r="I141" s="163">
        <v>645</v>
      </c>
      <c r="J141" s="152">
        <v>0</v>
      </c>
      <c r="K141" s="200"/>
      <c r="L141" s="180" t="s">
        <v>1143</v>
      </c>
    </row>
    <row r="142" spans="1:12" ht="21.75" customHeight="1" x14ac:dyDescent="0.25">
      <c r="A142" s="147" t="s">
        <v>1006</v>
      </c>
      <c r="B142" s="156" t="s">
        <v>990</v>
      </c>
      <c r="C142" s="148">
        <v>979571</v>
      </c>
      <c r="D142" s="148">
        <v>0</v>
      </c>
      <c r="E142" s="163">
        <v>979571</v>
      </c>
      <c r="F142" s="163">
        <v>0</v>
      </c>
      <c r="G142" s="148">
        <v>0</v>
      </c>
      <c r="H142" s="148">
        <v>0</v>
      </c>
      <c r="I142" s="163">
        <v>979</v>
      </c>
      <c r="J142" s="152">
        <v>0</v>
      </c>
      <c r="K142" s="200"/>
      <c r="L142" t="s">
        <v>1115</v>
      </c>
    </row>
    <row r="143" spans="1:12" ht="21.75" customHeight="1" x14ac:dyDescent="0.25">
      <c r="A143" s="147" t="s">
        <v>1007</v>
      </c>
      <c r="B143" s="156" t="s">
        <v>992</v>
      </c>
      <c r="C143" s="148">
        <v>414680</v>
      </c>
      <c r="D143" s="148">
        <v>0</v>
      </c>
      <c r="E143" s="163">
        <v>414680</v>
      </c>
      <c r="F143" s="163">
        <v>0</v>
      </c>
      <c r="G143" s="148">
        <v>0</v>
      </c>
      <c r="H143" s="148">
        <v>0</v>
      </c>
      <c r="I143" s="163">
        <v>415</v>
      </c>
      <c r="J143" s="152">
        <v>0</v>
      </c>
      <c r="K143" s="200"/>
      <c r="L143" s="166" t="s">
        <v>1115</v>
      </c>
    </row>
    <row r="144" spans="1:12" ht="21.75" customHeight="1" x14ac:dyDescent="0.25">
      <c r="A144" s="147" t="s">
        <v>1008</v>
      </c>
      <c r="B144" s="156" t="s">
        <v>1009</v>
      </c>
      <c r="C144" s="148">
        <v>554359</v>
      </c>
      <c r="D144" s="148">
        <v>0</v>
      </c>
      <c r="E144" s="163">
        <v>554359</v>
      </c>
      <c r="F144" s="163">
        <v>0</v>
      </c>
      <c r="G144" s="148">
        <v>0</v>
      </c>
      <c r="H144" s="148">
        <v>0</v>
      </c>
      <c r="I144" s="163">
        <v>554</v>
      </c>
      <c r="J144" s="152">
        <v>0</v>
      </c>
      <c r="K144" s="200"/>
      <c r="L144" s="166" t="s">
        <v>1115</v>
      </c>
    </row>
    <row r="145" spans="1:12" ht="21.75" customHeight="1" x14ac:dyDescent="0.25">
      <c r="A145" s="147" t="s">
        <v>1010</v>
      </c>
      <c r="B145" s="156" t="s">
        <v>996</v>
      </c>
      <c r="C145" s="148">
        <v>268785</v>
      </c>
      <c r="D145" s="148">
        <v>0</v>
      </c>
      <c r="E145" s="163">
        <v>268785</v>
      </c>
      <c r="F145" s="163">
        <v>0</v>
      </c>
      <c r="G145" s="148">
        <v>0</v>
      </c>
      <c r="H145" s="148">
        <v>0</v>
      </c>
      <c r="I145" s="163">
        <v>269</v>
      </c>
      <c r="J145" s="152">
        <v>0</v>
      </c>
      <c r="K145" s="200"/>
      <c r="L145" s="166" t="s">
        <v>1116</v>
      </c>
    </row>
    <row r="146" spans="1:12" ht="21.75" customHeight="1" x14ac:dyDescent="0.25">
      <c r="A146" s="147" t="s">
        <v>1011</v>
      </c>
      <c r="B146" s="156" t="s">
        <v>301</v>
      </c>
      <c r="C146" s="148">
        <v>427590</v>
      </c>
      <c r="D146" s="148">
        <v>0</v>
      </c>
      <c r="E146" s="163">
        <v>427590</v>
      </c>
      <c r="F146" s="163">
        <v>0</v>
      </c>
      <c r="G146" s="148">
        <v>0</v>
      </c>
      <c r="H146" s="148">
        <v>0</v>
      </c>
      <c r="I146" s="163">
        <v>427</v>
      </c>
      <c r="J146" s="152">
        <v>0</v>
      </c>
      <c r="K146" s="200"/>
      <c r="L146" s="180" t="s">
        <v>1109</v>
      </c>
    </row>
    <row r="147" spans="1:12" ht="21.75" customHeight="1" x14ac:dyDescent="0.25">
      <c r="A147" s="147" t="s">
        <v>1012</v>
      </c>
      <c r="B147" s="156" t="s">
        <v>385</v>
      </c>
      <c r="C147" s="148">
        <v>489798</v>
      </c>
      <c r="D147" s="148">
        <v>0</v>
      </c>
      <c r="E147" s="163">
        <v>489798</v>
      </c>
      <c r="F147" s="163">
        <v>0</v>
      </c>
      <c r="G147" s="148">
        <v>0</v>
      </c>
      <c r="H147" s="148">
        <v>0</v>
      </c>
      <c r="I147" s="163">
        <v>490</v>
      </c>
      <c r="J147" s="152">
        <v>0</v>
      </c>
      <c r="K147" s="200"/>
      <c r="L147" s="166" t="s">
        <v>1110</v>
      </c>
    </row>
    <row r="148" spans="1:12" ht="21.75" customHeight="1" x14ac:dyDescent="0.25">
      <c r="A148" s="147" t="s">
        <v>1013</v>
      </c>
      <c r="B148" s="156" t="s">
        <v>1014</v>
      </c>
      <c r="C148" s="148">
        <v>53333</v>
      </c>
      <c r="D148" s="148">
        <v>0</v>
      </c>
      <c r="E148" s="163">
        <v>53333</v>
      </c>
      <c r="F148" s="163">
        <v>0</v>
      </c>
      <c r="G148" s="148">
        <v>0</v>
      </c>
      <c r="H148" s="148">
        <v>0</v>
      </c>
      <c r="I148" s="163">
        <v>53</v>
      </c>
      <c r="J148" s="152">
        <v>0</v>
      </c>
      <c r="K148" s="200"/>
      <c r="L148" s="180" t="s">
        <v>1108</v>
      </c>
    </row>
    <row r="149" spans="1:12" ht="21.75" customHeight="1" x14ac:dyDescent="0.25">
      <c r="A149" s="147" t="s">
        <v>1015</v>
      </c>
      <c r="B149" s="156" t="s">
        <v>1016</v>
      </c>
      <c r="C149" s="148">
        <v>471600</v>
      </c>
      <c r="D149" s="148">
        <v>0</v>
      </c>
      <c r="E149" s="163">
        <v>471600</v>
      </c>
      <c r="F149" s="163">
        <v>0</v>
      </c>
      <c r="G149" s="148">
        <v>0</v>
      </c>
      <c r="H149" s="148">
        <v>0</v>
      </c>
      <c r="I149" s="163">
        <v>472</v>
      </c>
      <c r="J149" s="152">
        <v>0</v>
      </c>
      <c r="K149" s="200"/>
      <c r="L149" s="180" t="s">
        <v>1108</v>
      </c>
    </row>
    <row r="150" spans="1:12" ht="21.75" customHeight="1" x14ac:dyDescent="0.25">
      <c r="A150" s="147" t="s">
        <v>1017</v>
      </c>
      <c r="B150" s="156" t="s">
        <v>1018</v>
      </c>
      <c r="C150" s="148">
        <v>800000</v>
      </c>
      <c r="D150" s="148">
        <v>0</v>
      </c>
      <c r="E150" s="163">
        <v>800000</v>
      </c>
      <c r="F150" s="163">
        <v>0</v>
      </c>
      <c r="G150" s="148">
        <v>0</v>
      </c>
      <c r="H150" s="148">
        <v>0</v>
      </c>
      <c r="I150" s="163">
        <v>800</v>
      </c>
      <c r="J150" s="152">
        <v>0</v>
      </c>
      <c r="K150" s="200"/>
      <c r="L150" s="180" t="s">
        <v>1108</v>
      </c>
    </row>
    <row r="151" spans="1:12" ht="21.75" customHeight="1" x14ac:dyDescent="0.25">
      <c r="A151" s="147" t="s">
        <v>1069</v>
      </c>
      <c r="B151" s="156" t="s">
        <v>1070</v>
      </c>
      <c r="C151" s="148">
        <v>275555</v>
      </c>
      <c r="D151" s="148">
        <v>0</v>
      </c>
      <c r="E151" s="163">
        <v>275555</v>
      </c>
      <c r="F151" s="163">
        <v>0</v>
      </c>
      <c r="G151" s="148">
        <v>0</v>
      </c>
      <c r="H151" s="148">
        <v>0</v>
      </c>
      <c r="I151" s="163">
        <v>275</v>
      </c>
      <c r="J151" s="152">
        <v>0</v>
      </c>
      <c r="K151" s="200"/>
      <c r="L151" s="180" t="s">
        <v>1108</v>
      </c>
    </row>
    <row r="152" spans="1:12" ht="21.75" customHeight="1" x14ac:dyDescent="0.25">
      <c r="A152" s="147" t="s">
        <v>1023</v>
      </c>
      <c r="B152" s="156" t="s">
        <v>1024</v>
      </c>
      <c r="C152" s="148">
        <v>314400</v>
      </c>
      <c r="D152" s="148">
        <v>0</v>
      </c>
      <c r="E152" s="163">
        <v>314400</v>
      </c>
      <c r="F152" s="163">
        <v>0</v>
      </c>
      <c r="G152" s="148">
        <v>0</v>
      </c>
      <c r="H152" s="148">
        <v>0</v>
      </c>
      <c r="I152" s="163">
        <v>314</v>
      </c>
      <c r="J152" s="152">
        <v>0</v>
      </c>
      <c r="K152" s="200"/>
      <c r="L152" s="180" t="s">
        <v>1108</v>
      </c>
    </row>
    <row r="153" spans="1:12" ht="21.75" customHeight="1" x14ac:dyDescent="0.25">
      <c r="A153" s="147" t="s">
        <v>1025</v>
      </c>
      <c r="B153" s="156" t="s">
        <v>1026</v>
      </c>
      <c r="C153" s="148">
        <v>600000</v>
      </c>
      <c r="D153" s="148">
        <v>0</v>
      </c>
      <c r="E153" s="163">
        <v>600000</v>
      </c>
      <c r="F153" s="163">
        <v>0</v>
      </c>
      <c r="G153" s="148">
        <v>0</v>
      </c>
      <c r="H153" s="148">
        <v>0</v>
      </c>
      <c r="I153" s="163">
        <v>600</v>
      </c>
      <c r="J153" s="152">
        <v>0</v>
      </c>
      <c r="K153" s="200"/>
      <c r="L153" s="180" t="s">
        <v>1108</v>
      </c>
    </row>
    <row r="154" spans="1:12" ht="21.75" customHeight="1" x14ac:dyDescent="0.25">
      <c r="A154" s="147" t="s">
        <v>1027</v>
      </c>
      <c r="B154" s="156" t="s">
        <v>1028</v>
      </c>
      <c r="C154" s="148">
        <v>400592</v>
      </c>
      <c r="D154" s="148">
        <v>0</v>
      </c>
      <c r="E154" s="163">
        <v>400592</v>
      </c>
      <c r="F154" s="163">
        <v>0</v>
      </c>
      <c r="G154" s="148">
        <v>0</v>
      </c>
      <c r="H154" s="148">
        <v>0</v>
      </c>
      <c r="I154" s="163">
        <v>400</v>
      </c>
      <c r="J154" s="152">
        <v>0</v>
      </c>
      <c r="K154" s="200"/>
      <c r="L154" s="166" t="s">
        <v>1117</v>
      </c>
    </row>
    <row r="155" spans="1:12" ht="21.75" customHeight="1" x14ac:dyDescent="0.25">
      <c r="A155" s="147" t="s">
        <v>1029</v>
      </c>
      <c r="B155" s="156" t="s">
        <v>465</v>
      </c>
      <c r="C155" s="148">
        <v>892601</v>
      </c>
      <c r="D155" s="148">
        <v>0</v>
      </c>
      <c r="E155" s="163">
        <v>892601</v>
      </c>
      <c r="F155" s="163">
        <v>0</v>
      </c>
      <c r="G155" s="148">
        <v>0</v>
      </c>
      <c r="H155" s="148">
        <v>0</v>
      </c>
      <c r="I155" s="163">
        <v>893</v>
      </c>
      <c r="J155" s="152">
        <v>0</v>
      </c>
      <c r="K155" s="200"/>
      <c r="L155" s="166" t="s">
        <v>1118</v>
      </c>
    </row>
    <row r="156" spans="1:12" ht="21.75" customHeight="1" x14ac:dyDescent="0.25">
      <c r="A156" s="147" t="s">
        <v>1030</v>
      </c>
      <c r="B156" s="156" t="s">
        <v>483</v>
      </c>
      <c r="C156" s="148">
        <v>1697148</v>
      </c>
      <c r="D156" s="148">
        <v>0</v>
      </c>
      <c r="E156" s="163">
        <v>1697148</v>
      </c>
      <c r="F156" s="163">
        <v>0</v>
      </c>
      <c r="G156" s="148">
        <v>0</v>
      </c>
      <c r="H156" s="148">
        <v>0</v>
      </c>
      <c r="I156" s="163">
        <v>1697</v>
      </c>
      <c r="J156" s="152">
        <v>0</v>
      </c>
      <c r="K156" s="200"/>
      <c r="L156" s="166" t="s">
        <v>1119</v>
      </c>
    </row>
    <row r="157" spans="1:12" ht="21.75" customHeight="1" x14ac:dyDescent="0.25">
      <c r="A157" s="147" t="s">
        <v>1031</v>
      </c>
      <c r="B157" s="156" t="s">
        <v>489</v>
      </c>
      <c r="C157" s="148">
        <v>111540</v>
      </c>
      <c r="D157" s="148">
        <v>0</v>
      </c>
      <c r="E157" s="163">
        <v>111540</v>
      </c>
      <c r="F157" s="163">
        <v>0</v>
      </c>
      <c r="G157" s="148">
        <v>0</v>
      </c>
      <c r="H157" s="148">
        <v>0</v>
      </c>
      <c r="I157" s="163">
        <v>111</v>
      </c>
      <c r="J157" s="152">
        <v>0</v>
      </c>
      <c r="K157" s="200"/>
      <c r="L157" s="166" t="s">
        <v>1120</v>
      </c>
    </row>
    <row r="158" spans="1:12" ht="21.75" customHeight="1" x14ac:dyDescent="0.25">
      <c r="A158" s="147" t="s">
        <v>1032</v>
      </c>
      <c r="B158" s="156" t="s">
        <v>502</v>
      </c>
      <c r="C158" s="148">
        <v>63284</v>
      </c>
      <c r="D158" s="148">
        <v>0</v>
      </c>
      <c r="E158" s="163">
        <v>63284</v>
      </c>
      <c r="F158" s="163">
        <v>0</v>
      </c>
      <c r="G158" s="148">
        <v>0</v>
      </c>
      <c r="H158" s="148">
        <v>0</v>
      </c>
      <c r="I158" s="163">
        <v>63</v>
      </c>
      <c r="J158" s="152">
        <v>0</v>
      </c>
      <c r="K158" s="200"/>
      <c r="L158" s="166" t="s">
        <v>1121</v>
      </c>
    </row>
    <row r="159" spans="1:12" ht="21.75" customHeight="1" x14ac:dyDescent="0.25">
      <c r="A159" s="147" t="s">
        <v>1033</v>
      </c>
      <c r="B159" s="156" t="s">
        <v>1034</v>
      </c>
      <c r="C159" s="148">
        <v>131582</v>
      </c>
      <c r="D159" s="148">
        <v>0</v>
      </c>
      <c r="E159" s="163">
        <v>131582</v>
      </c>
      <c r="F159" s="163">
        <v>0</v>
      </c>
      <c r="G159" s="148">
        <v>0</v>
      </c>
      <c r="H159" s="148">
        <v>0</v>
      </c>
      <c r="I159" s="163">
        <v>131</v>
      </c>
      <c r="J159" s="152">
        <v>0</v>
      </c>
      <c r="K159" s="200"/>
      <c r="L159" s="166" t="s">
        <v>1122</v>
      </c>
    </row>
    <row r="160" spans="1:12" ht="21.75" customHeight="1" x14ac:dyDescent="0.25">
      <c r="A160" s="147" t="s">
        <v>1036</v>
      </c>
      <c r="B160" s="156" t="s">
        <v>513</v>
      </c>
      <c r="C160" s="148">
        <v>537900</v>
      </c>
      <c r="D160" s="148">
        <v>0</v>
      </c>
      <c r="E160" s="163">
        <v>537900</v>
      </c>
      <c r="F160" s="163">
        <v>0</v>
      </c>
      <c r="G160" s="148">
        <v>0</v>
      </c>
      <c r="H160" s="148">
        <v>0</v>
      </c>
      <c r="I160" s="163">
        <v>538</v>
      </c>
      <c r="J160" s="152">
        <v>0</v>
      </c>
      <c r="K160" s="200"/>
      <c r="L160" s="166" t="s">
        <v>1124</v>
      </c>
    </row>
    <row r="161" spans="1:12" ht="21.75" customHeight="1" x14ac:dyDescent="0.25">
      <c r="A161" s="147" t="s">
        <v>1037</v>
      </c>
      <c r="B161" s="156" t="s">
        <v>516</v>
      </c>
      <c r="C161" s="148">
        <v>515032</v>
      </c>
      <c r="D161" s="148">
        <v>0</v>
      </c>
      <c r="E161" s="163">
        <v>515032</v>
      </c>
      <c r="F161" s="163">
        <v>0</v>
      </c>
      <c r="G161" s="148">
        <v>0</v>
      </c>
      <c r="H161" s="148">
        <v>0</v>
      </c>
      <c r="I161" s="163">
        <v>515</v>
      </c>
      <c r="J161" s="152">
        <v>0</v>
      </c>
      <c r="K161" s="200"/>
      <c r="L161" s="166" t="s">
        <v>1125</v>
      </c>
    </row>
    <row r="162" spans="1:12" ht="21.75" customHeight="1" x14ac:dyDescent="0.25">
      <c r="A162" s="147" t="s">
        <v>1038</v>
      </c>
      <c r="B162" s="156" t="s">
        <v>525</v>
      </c>
      <c r="C162" s="148">
        <v>191944</v>
      </c>
      <c r="D162" s="148">
        <v>0</v>
      </c>
      <c r="E162" s="163">
        <v>191944</v>
      </c>
      <c r="F162" s="163">
        <v>0</v>
      </c>
      <c r="G162" s="148">
        <v>0</v>
      </c>
      <c r="H162" s="148">
        <v>0</v>
      </c>
      <c r="I162" s="163">
        <v>192</v>
      </c>
      <c r="J162" s="152">
        <v>0</v>
      </c>
      <c r="K162" s="200"/>
      <c r="L162" s="166" t="s">
        <v>1126</v>
      </c>
    </row>
    <row r="163" spans="1:12" ht="21.75" customHeight="1" x14ac:dyDescent="0.25">
      <c r="A163" s="147" t="s">
        <v>1039</v>
      </c>
      <c r="B163" s="156" t="s">
        <v>528</v>
      </c>
      <c r="C163" s="148">
        <v>606260</v>
      </c>
      <c r="D163" s="148">
        <v>0</v>
      </c>
      <c r="E163" s="163">
        <v>606260</v>
      </c>
      <c r="F163" s="163">
        <v>0</v>
      </c>
      <c r="G163" s="148">
        <v>0</v>
      </c>
      <c r="H163" s="148">
        <v>0</v>
      </c>
      <c r="I163" s="163">
        <v>606</v>
      </c>
      <c r="J163" s="152">
        <v>0</v>
      </c>
      <c r="K163" s="200"/>
      <c r="L163" t="s">
        <v>1127</v>
      </c>
    </row>
    <row r="164" spans="1:12" ht="21.75" customHeight="1" x14ac:dyDescent="0.25">
      <c r="A164" s="147" t="s">
        <v>1040</v>
      </c>
      <c r="B164" s="156" t="s">
        <v>598</v>
      </c>
      <c r="C164" s="148">
        <v>505590</v>
      </c>
      <c r="D164" s="148">
        <v>0</v>
      </c>
      <c r="E164" s="163">
        <v>505590</v>
      </c>
      <c r="F164" s="163">
        <v>0</v>
      </c>
      <c r="G164" s="148">
        <v>0</v>
      </c>
      <c r="H164" s="148">
        <v>0</v>
      </c>
      <c r="I164" s="163">
        <v>505</v>
      </c>
      <c r="J164" s="152">
        <v>0</v>
      </c>
      <c r="K164" s="200"/>
      <c r="L164" t="s">
        <v>1128</v>
      </c>
    </row>
    <row r="165" spans="1:12" ht="21.75" customHeight="1" x14ac:dyDescent="0.25">
      <c r="A165" s="147" t="s">
        <v>1041</v>
      </c>
      <c r="B165" s="156" t="s">
        <v>614</v>
      </c>
      <c r="C165" s="148">
        <v>125979</v>
      </c>
      <c r="D165" s="148">
        <v>0</v>
      </c>
      <c r="E165" s="163">
        <v>125979</v>
      </c>
      <c r="F165" s="163">
        <v>0</v>
      </c>
      <c r="G165" s="148">
        <v>0</v>
      </c>
      <c r="H165" s="148">
        <v>0</v>
      </c>
      <c r="I165" s="163">
        <v>126</v>
      </c>
      <c r="J165" s="152">
        <v>0</v>
      </c>
      <c r="K165" s="200"/>
      <c r="L165" t="s">
        <v>1129</v>
      </c>
    </row>
    <row r="166" spans="1:12" ht="21.75" customHeight="1" x14ac:dyDescent="0.25">
      <c r="A166" s="147" t="s">
        <v>1043</v>
      </c>
      <c r="B166" s="156" t="s">
        <v>636</v>
      </c>
      <c r="C166" s="148">
        <v>472433</v>
      </c>
      <c r="D166" s="148">
        <v>0</v>
      </c>
      <c r="E166" s="163">
        <v>472433</v>
      </c>
      <c r="F166" s="163">
        <v>0</v>
      </c>
      <c r="G166" s="148">
        <v>0</v>
      </c>
      <c r="H166" s="148">
        <v>0</v>
      </c>
      <c r="I166" s="163">
        <v>472</v>
      </c>
      <c r="J166" s="152">
        <v>0</v>
      </c>
      <c r="K166" s="200"/>
      <c r="L166" t="s">
        <v>1131</v>
      </c>
    </row>
    <row r="167" spans="1:12" ht="21.75" customHeight="1" x14ac:dyDescent="0.25">
      <c r="A167" s="147" t="s">
        <v>1046</v>
      </c>
      <c r="B167" s="156" t="s">
        <v>671</v>
      </c>
      <c r="C167" s="148">
        <v>337931</v>
      </c>
      <c r="D167" s="148">
        <v>0</v>
      </c>
      <c r="E167" s="163">
        <v>337931</v>
      </c>
      <c r="F167" s="163">
        <v>0</v>
      </c>
      <c r="G167" s="148">
        <v>0</v>
      </c>
      <c r="H167" s="148">
        <v>0</v>
      </c>
      <c r="I167" s="163">
        <v>338</v>
      </c>
      <c r="J167" s="152">
        <v>0</v>
      </c>
      <c r="K167" s="200"/>
      <c r="L167" t="s">
        <v>1133</v>
      </c>
    </row>
    <row r="168" spans="1:12" ht="21.75" customHeight="1" x14ac:dyDescent="0.25">
      <c r="A168" s="147" t="s">
        <v>1047</v>
      </c>
      <c r="B168" s="156" t="s">
        <v>1048</v>
      </c>
      <c r="C168" s="148">
        <v>18292565</v>
      </c>
      <c r="D168" s="148">
        <v>0</v>
      </c>
      <c r="E168" s="163">
        <v>18292565</v>
      </c>
      <c r="F168" s="163">
        <v>0</v>
      </c>
      <c r="G168" s="148">
        <v>0</v>
      </c>
      <c r="H168" s="148">
        <v>0</v>
      </c>
      <c r="I168" s="163">
        <v>18292</v>
      </c>
      <c r="J168" s="152">
        <v>0</v>
      </c>
      <c r="K168" s="200"/>
      <c r="L168" t="s">
        <v>1134</v>
      </c>
    </row>
    <row r="169" spans="1:12" ht="21.75" customHeight="1" x14ac:dyDescent="0.25">
      <c r="A169" s="147" t="s">
        <v>1049</v>
      </c>
      <c r="B169" s="156" t="s">
        <v>1050</v>
      </c>
      <c r="C169" s="148">
        <v>1338750</v>
      </c>
      <c r="D169" s="148">
        <v>0</v>
      </c>
      <c r="E169" s="163">
        <v>1338750</v>
      </c>
      <c r="F169" s="163">
        <v>0</v>
      </c>
      <c r="G169" s="148">
        <v>0</v>
      </c>
      <c r="H169" s="148">
        <v>0</v>
      </c>
      <c r="I169" s="163">
        <v>1339</v>
      </c>
      <c r="J169" s="152">
        <v>0</v>
      </c>
      <c r="K169" s="200"/>
      <c r="L169" t="s">
        <v>1135</v>
      </c>
    </row>
    <row r="170" spans="1:12" ht="21.75" customHeight="1" x14ac:dyDescent="0.25">
      <c r="A170" s="147" t="s">
        <v>1071</v>
      </c>
      <c r="B170" s="156" t="s">
        <v>1072</v>
      </c>
      <c r="C170" s="148">
        <v>488694</v>
      </c>
      <c r="D170" s="148">
        <v>0</v>
      </c>
      <c r="E170" s="163">
        <v>488694</v>
      </c>
      <c r="F170" s="163">
        <v>0</v>
      </c>
      <c r="G170" s="148">
        <v>0</v>
      </c>
      <c r="H170" s="148">
        <v>0</v>
      </c>
      <c r="I170" s="163">
        <v>489</v>
      </c>
      <c r="J170" s="152">
        <v>0</v>
      </c>
      <c r="K170" s="200"/>
      <c r="L170" t="s">
        <v>1136</v>
      </c>
    </row>
    <row r="171" spans="1:12" ht="21.75" customHeight="1" x14ac:dyDescent="0.25">
      <c r="A171" s="147" t="s">
        <v>1053</v>
      </c>
      <c r="B171" s="156" t="s">
        <v>1054</v>
      </c>
      <c r="C171" s="148">
        <v>3105875</v>
      </c>
      <c r="D171" s="148">
        <v>0</v>
      </c>
      <c r="E171" s="163">
        <v>3105875</v>
      </c>
      <c r="F171" s="163">
        <v>0</v>
      </c>
      <c r="G171" s="148">
        <v>0</v>
      </c>
      <c r="H171" s="148">
        <v>0</v>
      </c>
      <c r="I171" s="163">
        <v>3106</v>
      </c>
      <c r="J171" s="152">
        <v>0</v>
      </c>
      <c r="K171" s="200"/>
      <c r="L171" s="180" t="s">
        <v>1144</v>
      </c>
    </row>
    <row r="172" spans="1:12" ht="21.75" customHeight="1" x14ac:dyDescent="0.25">
      <c r="A172" s="147" t="s">
        <v>1073</v>
      </c>
      <c r="B172" s="159" t="s">
        <v>1074</v>
      </c>
      <c r="C172" s="148">
        <v>0</v>
      </c>
      <c r="D172" s="148">
        <v>109856250</v>
      </c>
      <c r="E172" s="163">
        <v>0</v>
      </c>
      <c r="F172" s="163">
        <v>109856250</v>
      </c>
      <c r="G172" s="148">
        <v>0</v>
      </c>
      <c r="H172" s="148">
        <v>0</v>
      </c>
      <c r="I172" s="163">
        <v>0</v>
      </c>
      <c r="J172" s="152">
        <v>109856</v>
      </c>
      <c r="K172" s="200"/>
      <c r="L172" t="s">
        <v>1140</v>
      </c>
    </row>
    <row r="173" spans="1:12" ht="21.75" customHeight="1" x14ac:dyDescent="0.25">
      <c r="A173" s="147" t="s">
        <v>1067</v>
      </c>
      <c r="B173" s="156" t="s">
        <v>1068</v>
      </c>
      <c r="C173" s="148">
        <v>0</v>
      </c>
      <c r="D173" s="148">
        <v>1840050</v>
      </c>
      <c r="E173" s="163">
        <v>0</v>
      </c>
      <c r="F173" s="163">
        <v>1840050</v>
      </c>
      <c r="G173" s="148">
        <v>0</v>
      </c>
      <c r="H173" s="148">
        <v>0</v>
      </c>
      <c r="I173" s="163">
        <v>0</v>
      </c>
      <c r="J173" s="152">
        <v>1840</v>
      </c>
      <c r="K173" s="200"/>
      <c r="L173" t="s">
        <v>1140</v>
      </c>
    </row>
    <row r="174" spans="1:12" ht="21.75" customHeight="1" x14ac:dyDescent="0.25">
      <c r="A174" s="147" t="s">
        <v>969</v>
      </c>
      <c r="B174" s="156" t="s">
        <v>970</v>
      </c>
      <c r="C174" s="148">
        <v>0</v>
      </c>
      <c r="D174" s="148">
        <v>5324045</v>
      </c>
      <c r="E174" s="163">
        <v>0</v>
      </c>
      <c r="F174" s="163">
        <v>5324045</v>
      </c>
      <c r="G174" s="148">
        <v>0</v>
      </c>
      <c r="H174" s="148">
        <v>0</v>
      </c>
      <c r="I174" s="163">
        <v>0</v>
      </c>
      <c r="J174" s="152">
        <v>5324</v>
      </c>
      <c r="K174" s="200"/>
      <c r="L174" s="166" t="s">
        <v>1141</v>
      </c>
    </row>
    <row r="175" spans="1:12" ht="21.75" customHeight="1" x14ac:dyDescent="0.25">
      <c r="A175" s="147" t="s">
        <v>971</v>
      </c>
      <c r="B175" s="156" t="s">
        <v>972</v>
      </c>
      <c r="C175" s="148">
        <v>0</v>
      </c>
      <c r="D175" s="148">
        <v>2226978</v>
      </c>
      <c r="E175" s="163">
        <v>0</v>
      </c>
      <c r="F175" s="163">
        <v>2226978</v>
      </c>
      <c r="G175" s="148">
        <v>0</v>
      </c>
      <c r="H175" s="148">
        <v>0</v>
      </c>
      <c r="I175" s="163">
        <v>0</v>
      </c>
      <c r="J175" s="152">
        <v>2227</v>
      </c>
      <c r="K175" s="200"/>
      <c r="L175" t="s">
        <v>1141</v>
      </c>
    </row>
    <row r="176" spans="1:12" ht="21.75" customHeight="1" x14ac:dyDescent="0.25">
      <c r="A176" s="147" t="s">
        <v>973</v>
      </c>
      <c r="B176" s="156" t="s">
        <v>974</v>
      </c>
      <c r="C176" s="148">
        <v>0</v>
      </c>
      <c r="D176" s="148">
        <v>47390625</v>
      </c>
      <c r="E176" s="163">
        <v>0</v>
      </c>
      <c r="F176" s="163">
        <v>47390625</v>
      </c>
      <c r="G176" s="148">
        <v>0</v>
      </c>
      <c r="H176" s="148">
        <v>0</v>
      </c>
      <c r="I176" s="163">
        <v>0</v>
      </c>
      <c r="J176" s="152">
        <v>47391</v>
      </c>
      <c r="K176" s="200"/>
      <c r="L176" s="166" t="s">
        <v>1142</v>
      </c>
    </row>
    <row r="177" spans="1:12" ht="21.75" customHeight="1" x14ac:dyDescent="0.25">
      <c r="A177" s="147" t="s">
        <v>975</v>
      </c>
      <c r="B177" s="156" t="s">
        <v>976</v>
      </c>
      <c r="C177" s="148">
        <v>99014231</v>
      </c>
      <c r="D177" s="148">
        <v>0</v>
      </c>
      <c r="E177" s="163">
        <v>99014231</v>
      </c>
      <c r="F177" s="163">
        <v>0</v>
      </c>
      <c r="G177" s="148">
        <v>0</v>
      </c>
      <c r="H177" s="148">
        <v>0</v>
      </c>
      <c r="I177" s="163">
        <v>99014</v>
      </c>
      <c r="J177" s="152">
        <v>0</v>
      </c>
      <c r="K177" s="200"/>
      <c r="L177" t="s">
        <v>1111</v>
      </c>
    </row>
    <row r="178" spans="1:12" ht="21.75" customHeight="1" x14ac:dyDescent="0.25">
      <c r="A178" s="147" t="s">
        <v>979</v>
      </c>
      <c r="B178" s="156" t="s">
        <v>980</v>
      </c>
      <c r="C178" s="148">
        <v>239140</v>
      </c>
      <c r="D178" s="148">
        <v>46667</v>
      </c>
      <c r="E178" s="163">
        <v>192473</v>
      </c>
      <c r="F178" s="163">
        <v>0</v>
      </c>
      <c r="G178" s="148">
        <v>0</v>
      </c>
      <c r="H178" s="148">
        <v>0</v>
      </c>
      <c r="I178" s="163">
        <v>192</v>
      </c>
      <c r="J178" s="152">
        <v>0</v>
      </c>
      <c r="K178" s="200"/>
      <c r="L178" t="s">
        <v>1111</v>
      </c>
    </row>
    <row r="179" spans="1:12" ht="21.75" customHeight="1" x14ac:dyDescent="0.25">
      <c r="A179" s="168" t="s">
        <v>1075</v>
      </c>
      <c r="B179" s="169" t="s">
        <v>1076</v>
      </c>
      <c r="C179" s="170">
        <v>0</v>
      </c>
      <c r="D179" s="170">
        <v>63238</v>
      </c>
      <c r="E179" s="171">
        <v>0</v>
      </c>
      <c r="F179" s="171">
        <v>63238</v>
      </c>
      <c r="G179" s="170">
        <v>0</v>
      </c>
      <c r="H179" s="170">
        <v>0</v>
      </c>
      <c r="I179" s="171">
        <v>0</v>
      </c>
      <c r="J179" s="172">
        <v>63</v>
      </c>
      <c r="K179" s="201"/>
      <c r="L179" t="s">
        <v>1114</v>
      </c>
    </row>
    <row r="180" spans="1:12" ht="21.75" customHeight="1" x14ac:dyDescent="0.25">
      <c r="A180" s="147" t="s">
        <v>981</v>
      </c>
      <c r="B180" s="156" t="s">
        <v>982</v>
      </c>
      <c r="C180" s="148">
        <v>1934483</v>
      </c>
      <c r="D180" s="148">
        <v>0</v>
      </c>
      <c r="E180" s="163">
        <v>1934483</v>
      </c>
      <c r="F180" s="163">
        <v>0</v>
      </c>
      <c r="G180" s="148">
        <v>0</v>
      </c>
      <c r="H180" s="148">
        <v>0</v>
      </c>
      <c r="I180" s="163">
        <v>1934</v>
      </c>
      <c r="J180" s="152">
        <v>0</v>
      </c>
      <c r="K180" s="200"/>
      <c r="L180" s="166" t="s">
        <v>1112</v>
      </c>
    </row>
    <row r="181" spans="1:12" ht="21.75" customHeight="1" x14ac:dyDescent="0.25">
      <c r="A181" s="147" t="s">
        <v>983</v>
      </c>
      <c r="B181" s="156" t="s">
        <v>984</v>
      </c>
      <c r="C181" s="148">
        <v>1734693</v>
      </c>
      <c r="D181" s="148">
        <v>0</v>
      </c>
      <c r="E181" s="163">
        <v>1734693</v>
      </c>
      <c r="F181" s="163">
        <v>0</v>
      </c>
      <c r="G181" s="148">
        <v>0</v>
      </c>
      <c r="H181" s="148">
        <v>0</v>
      </c>
      <c r="I181" s="163">
        <v>1735</v>
      </c>
      <c r="J181" s="152">
        <v>0</v>
      </c>
      <c r="K181" s="200"/>
      <c r="L181" s="180" t="s">
        <v>1143</v>
      </c>
    </row>
    <row r="182" spans="1:12" ht="21.75" customHeight="1" x14ac:dyDescent="0.25">
      <c r="A182" s="147" t="s">
        <v>987</v>
      </c>
      <c r="B182" s="156" t="s">
        <v>988</v>
      </c>
      <c r="C182" s="148">
        <v>7402197</v>
      </c>
      <c r="D182" s="148">
        <v>0</v>
      </c>
      <c r="E182" s="163">
        <v>7402197</v>
      </c>
      <c r="F182" s="163">
        <v>0</v>
      </c>
      <c r="G182" s="148">
        <v>0</v>
      </c>
      <c r="H182" s="148">
        <v>0</v>
      </c>
      <c r="I182" s="163">
        <v>7402</v>
      </c>
      <c r="J182" s="152">
        <v>0</v>
      </c>
      <c r="K182" s="200"/>
      <c r="L182" t="s">
        <v>1114</v>
      </c>
    </row>
    <row r="183" spans="1:12" ht="21.75" customHeight="1" x14ac:dyDescent="0.25">
      <c r="A183" s="147" t="s">
        <v>989</v>
      </c>
      <c r="B183" s="156" t="s">
        <v>990</v>
      </c>
      <c r="C183" s="148">
        <v>1921299</v>
      </c>
      <c r="D183" s="148">
        <v>0</v>
      </c>
      <c r="E183" s="163">
        <v>1921299</v>
      </c>
      <c r="F183" s="163">
        <v>0</v>
      </c>
      <c r="G183" s="148">
        <v>0</v>
      </c>
      <c r="H183" s="148">
        <v>0</v>
      </c>
      <c r="I183" s="163">
        <v>1921</v>
      </c>
      <c r="J183" s="152">
        <v>0</v>
      </c>
      <c r="K183" s="200"/>
      <c r="L183" t="s">
        <v>1115</v>
      </c>
    </row>
    <row r="184" spans="1:12" ht="21.75" customHeight="1" x14ac:dyDescent="0.25">
      <c r="A184" s="147" t="s">
        <v>991</v>
      </c>
      <c r="B184" s="156" t="s">
        <v>992</v>
      </c>
      <c r="C184" s="148">
        <v>1374578</v>
      </c>
      <c r="D184" s="148">
        <v>0</v>
      </c>
      <c r="E184" s="163">
        <v>1374578</v>
      </c>
      <c r="F184" s="163">
        <v>0</v>
      </c>
      <c r="G184" s="148">
        <v>0</v>
      </c>
      <c r="H184" s="148">
        <v>0</v>
      </c>
      <c r="I184" s="163">
        <v>1374</v>
      </c>
      <c r="J184" s="152">
        <v>0</v>
      </c>
      <c r="K184" s="200"/>
      <c r="L184" s="166" t="s">
        <v>1115</v>
      </c>
    </row>
    <row r="185" spans="1:12" ht="21.75" customHeight="1" x14ac:dyDescent="0.25">
      <c r="A185" s="147" t="s">
        <v>993</v>
      </c>
      <c r="B185" s="156" t="s">
        <v>994</v>
      </c>
      <c r="C185" s="148">
        <v>1539718</v>
      </c>
      <c r="D185" s="148">
        <v>0</v>
      </c>
      <c r="E185" s="163">
        <v>1539718</v>
      </c>
      <c r="F185" s="163">
        <v>0</v>
      </c>
      <c r="G185" s="148">
        <v>0</v>
      </c>
      <c r="H185" s="148">
        <v>0</v>
      </c>
      <c r="I185" s="163">
        <v>1540</v>
      </c>
      <c r="J185" s="152">
        <v>0</v>
      </c>
      <c r="K185" s="200"/>
      <c r="L185" t="s">
        <v>1115</v>
      </c>
    </row>
    <row r="186" spans="1:12" ht="21.75" customHeight="1" x14ac:dyDescent="0.25">
      <c r="A186" s="147" t="s">
        <v>995</v>
      </c>
      <c r="B186" s="156" t="s">
        <v>996</v>
      </c>
      <c r="C186" s="148">
        <v>150856</v>
      </c>
      <c r="D186" s="148">
        <v>0</v>
      </c>
      <c r="E186" s="163">
        <v>150856</v>
      </c>
      <c r="F186" s="163">
        <v>0</v>
      </c>
      <c r="G186" s="148">
        <v>0</v>
      </c>
      <c r="H186" s="148">
        <v>0</v>
      </c>
      <c r="I186" s="163">
        <v>151</v>
      </c>
      <c r="J186" s="152">
        <v>0</v>
      </c>
      <c r="K186" s="200"/>
      <c r="L186" s="166" t="s">
        <v>1116</v>
      </c>
    </row>
    <row r="187" spans="1:12" ht="21.75" customHeight="1" x14ac:dyDescent="0.25">
      <c r="A187" s="147" t="s">
        <v>997</v>
      </c>
      <c r="B187" s="156" t="s">
        <v>998</v>
      </c>
      <c r="C187" s="148">
        <v>752342</v>
      </c>
      <c r="D187" s="148">
        <v>0</v>
      </c>
      <c r="E187" s="163">
        <v>752342</v>
      </c>
      <c r="F187" s="163">
        <v>0</v>
      </c>
      <c r="G187" s="148">
        <v>0</v>
      </c>
      <c r="H187" s="148">
        <v>0</v>
      </c>
      <c r="I187" s="163">
        <v>752</v>
      </c>
      <c r="J187" s="152">
        <v>0</v>
      </c>
      <c r="K187" s="200"/>
      <c r="L187" s="180" t="s">
        <v>1109</v>
      </c>
    </row>
    <row r="188" spans="1:12" ht="21.75" customHeight="1" x14ac:dyDescent="0.25">
      <c r="A188" s="147" t="s">
        <v>999</v>
      </c>
      <c r="B188" s="156" t="s">
        <v>303</v>
      </c>
      <c r="C188" s="148">
        <v>249510</v>
      </c>
      <c r="D188" s="148">
        <v>0</v>
      </c>
      <c r="E188" s="163">
        <v>249510</v>
      </c>
      <c r="F188" s="163">
        <v>0</v>
      </c>
      <c r="G188" s="148">
        <v>0</v>
      </c>
      <c r="H188" s="148">
        <v>0</v>
      </c>
      <c r="I188" s="163">
        <v>249</v>
      </c>
      <c r="J188" s="152">
        <v>0</v>
      </c>
      <c r="K188" s="200"/>
      <c r="L188" t="s">
        <v>1107</v>
      </c>
    </row>
    <row r="189" spans="1:12" ht="21.75" customHeight="1" x14ac:dyDescent="0.25">
      <c r="A189" s="147" t="s">
        <v>1002</v>
      </c>
      <c r="B189" s="156" t="s">
        <v>307</v>
      </c>
      <c r="C189" s="148">
        <v>105402</v>
      </c>
      <c r="D189" s="148">
        <v>0</v>
      </c>
      <c r="E189" s="163">
        <v>105402</v>
      </c>
      <c r="F189" s="163">
        <v>0</v>
      </c>
      <c r="G189" s="148">
        <v>0</v>
      </c>
      <c r="H189" s="148">
        <v>0</v>
      </c>
      <c r="I189" s="163">
        <v>105</v>
      </c>
      <c r="J189" s="152">
        <v>0</v>
      </c>
      <c r="K189" s="200"/>
      <c r="L189" s="180" t="s">
        <v>1107</v>
      </c>
    </row>
    <row r="190" spans="1:12" ht="21.75" customHeight="1" x14ac:dyDescent="0.25">
      <c r="A190" s="147" t="s">
        <v>1003</v>
      </c>
      <c r="B190" s="156" t="s">
        <v>976</v>
      </c>
      <c r="C190" s="148">
        <v>16974423</v>
      </c>
      <c r="D190" s="148">
        <v>0</v>
      </c>
      <c r="E190" s="163">
        <v>16974423</v>
      </c>
      <c r="F190" s="163">
        <v>0</v>
      </c>
      <c r="G190" s="148">
        <v>0</v>
      </c>
      <c r="H190" s="148">
        <v>0</v>
      </c>
      <c r="I190" s="163">
        <v>16974</v>
      </c>
      <c r="J190" s="152">
        <v>0</v>
      </c>
      <c r="K190" s="200"/>
      <c r="L190" s="166" t="s">
        <v>1111</v>
      </c>
    </row>
    <row r="191" spans="1:12" ht="21.75" customHeight="1" x14ac:dyDescent="0.25">
      <c r="A191" s="147" t="s">
        <v>1004</v>
      </c>
      <c r="B191" s="156" t="s">
        <v>982</v>
      </c>
      <c r="C191" s="148">
        <v>419182</v>
      </c>
      <c r="D191" s="148">
        <v>0</v>
      </c>
      <c r="E191" s="163">
        <v>419182</v>
      </c>
      <c r="F191" s="163">
        <v>0</v>
      </c>
      <c r="G191" s="148">
        <v>0</v>
      </c>
      <c r="H191" s="148">
        <v>0</v>
      </c>
      <c r="I191" s="163">
        <v>419</v>
      </c>
      <c r="J191" s="152">
        <v>0</v>
      </c>
      <c r="K191" s="200"/>
      <c r="L191" t="s">
        <v>1112</v>
      </c>
    </row>
    <row r="192" spans="1:12" ht="21.75" customHeight="1" x14ac:dyDescent="0.25">
      <c r="A192" s="147" t="s">
        <v>1005</v>
      </c>
      <c r="B192" s="156" t="s">
        <v>984</v>
      </c>
      <c r="C192" s="148">
        <v>419182</v>
      </c>
      <c r="D192" s="148">
        <v>0</v>
      </c>
      <c r="E192" s="163">
        <v>419182</v>
      </c>
      <c r="F192" s="163">
        <v>0</v>
      </c>
      <c r="G192" s="148">
        <v>0</v>
      </c>
      <c r="H192" s="148">
        <v>0</v>
      </c>
      <c r="I192" s="163">
        <v>420</v>
      </c>
      <c r="J192" s="152">
        <v>0</v>
      </c>
      <c r="K192" s="200"/>
      <c r="L192" s="180" t="s">
        <v>1143</v>
      </c>
    </row>
    <row r="193" spans="1:12" ht="21.75" customHeight="1" x14ac:dyDescent="0.25">
      <c r="A193" s="147" t="s">
        <v>1006</v>
      </c>
      <c r="B193" s="156" t="s">
        <v>990</v>
      </c>
      <c r="C193" s="148">
        <v>413678</v>
      </c>
      <c r="D193" s="148">
        <v>0</v>
      </c>
      <c r="E193" s="163">
        <v>413678</v>
      </c>
      <c r="F193" s="163">
        <v>0</v>
      </c>
      <c r="G193" s="148">
        <v>0</v>
      </c>
      <c r="H193" s="148">
        <v>0</v>
      </c>
      <c r="I193" s="163">
        <v>414</v>
      </c>
      <c r="J193" s="152">
        <v>0</v>
      </c>
      <c r="K193" s="200"/>
      <c r="L193" t="s">
        <v>1115</v>
      </c>
    </row>
    <row r="194" spans="1:12" ht="21.75" customHeight="1" x14ac:dyDescent="0.25">
      <c r="A194" s="147" t="s">
        <v>1007</v>
      </c>
      <c r="B194" s="156" t="s">
        <v>992</v>
      </c>
      <c r="C194" s="148">
        <v>217386</v>
      </c>
      <c r="D194" s="148">
        <v>0</v>
      </c>
      <c r="E194" s="163">
        <v>217386</v>
      </c>
      <c r="F194" s="163">
        <v>0</v>
      </c>
      <c r="G194" s="148">
        <v>0</v>
      </c>
      <c r="H194" s="148">
        <v>0</v>
      </c>
      <c r="I194" s="163">
        <v>217</v>
      </c>
      <c r="J194" s="152">
        <v>0</v>
      </c>
      <c r="K194" s="200"/>
      <c r="L194" s="166" t="s">
        <v>1115</v>
      </c>
    </row>
    <row r="195" spans="1:12" ht="21.75" customHeight="1" x14ac:dyDescent="0.25">
      <c r="A195" s="147" t="s">
        <v>1008</v>
      </c>
      <c r="B195" s="156" t="s">
        <v>1009</v>
      </c>
      <c r="C195" s="148">
        <v>237441</v>
      </c>
      <c r="D195" s="148">
        <v>0</v>
      </c>
      <c r="E195" s="163">
        <v>237441</v>
      </c>
      <c r="F195" s="163">
        <v>0</v>
      </c>
      <c r="G195" s="148">
        <v>0</v>
      </c>
      <c r="H195" s="148">
        <v>0</v>
      </c>
      <c r="I195" s="163">
        <v>237</v>
      </c>
      <c r="J195" s="152">
        <v>0</v>
      </c>
      <c r="K195" s="200"/>
      <c r="L195" s="166" t="s">
        <v>1115</v>
      </c>
    </row>
    <row r="196" spans="1:12" ht="21.75" customHeight="1" x14ac:dyDescent="0.25">
      <c r="A196" s="147" t="s">
        <v>1010</v>
      </c>
      <c r="B196" s="156" t="s">
        <v>996</v>
      </c>
      <c r="C196" s="148">
        <v>142880</v>
      </c>
      <c r="D196" s="148">
        <v>0</v>
      </c>
      <c r="E196" s="163">
        <v>142880</v>
      </c>
      <c r="F196" s="163">
        <v>0</v>
      </c>
      <c r="G196" s="148">
        <v>0</v>
      </c>
      <c r="H196" s="148">
        <v>0</v>
      </c>
      <c r="I196" s="163">
        <v>143</v>
      </c>
      <c r="J196" s="152">
        <v>0</v>
      </c>
      <c r="K196" s="200"/>
      <c r="L196" s="166" t="s">
        <v>1116</v>
      </c>
    </row>
    <row r="197" spans="1:12" ht="21.75" customHeight="1" x14ac:dyDescent="0.25">
      <c r="A197" s="147" t="s">
        <v>1011</v>
      </c>
      <c r="B197" s="156" t="s">
        <v>301</v>
      </c>
      <c r="C197" s="148">
        <v>232172</v>
      </c>
      <c r="D197" s="148">
        <v>0</v>
      </c>
      <c r="E197" s="163">
        <v>232172</v>
      </c>
      <c r="F197" s="163">
        <v>0</v>
      </c>
      <c r="G197" s="148">
        <v>0</v>
      </c>
      <c r="H197" s="148">
        <v>0</v>
      </c>
      <c r="I197" s="163">
        <v>232</v>
      </c>
      <c r="J197" s="152">
        <v>0</v>
      </c>
      <c r="K197" s="200"/>
      <c r="L197" s="180" t="s">
        <v>1109</v>
      </c>
    </row>
    <row r="198" spans="1:12" ht="21.75" customHeight="1" x14ac:dyDescent="0.25">
      <c r="A198" s="147" t="s">
        <v>1012</v>
      </c>
      <c r="B198" s="156" t="s">
        <v>385</v>
      </c>
      <c r="C198" s="148">
        <v>545797</v>
      </c>
      <c r="D198" s="148">
        <v>0</v>
      </c>
      <c r="E198" s="163">
        <v>545797</v>
      </c>
      <c r="F198" s="163">
        <v>0</v>
      </c>
      <c r="G198" s="148">
        <v>0</v>
      </c>
      <c r="H198" s="148">
        <v>0</v>
      </c>
      <c r="I198" s="163">
        <v>546</v>
      </c>
      <c r="J198" s="152">
        <v>0</v>
      </c>
      <c r="K198" s="200"/>
      <c r="L198" s="166" t="s">
        <v>1110</v>
      </c>
    </row>
    <row r="199" spans="1:12" ht="21.75" customHeight="1" x14ac:dyDescent="0.25">
      <c r="A199" s="147" t="s">
        <v>1013</v>
      </c>
      <c r="B199" s="156" t="s">
        <v>1014</v>
      </c>
      <c r="C199" s="148">
        <v>1667373</v>
      </c>
      <c r="D199" s="148">
        <v>0</v>
      </c>
      <c r="E199" s="163">
        <v>1667373</v>
      </c>
      <c r="F199" s="163">
        <v>0</v>
      </c>
      <c r="G199" s="148">
        <v>0</v>
      </c>
      <c r="H199" s="148">
        <v>0</v>
      </c>
      <c r="I199" s="163">
        <v>1667</v>
      </c>
      <c r="J199" s="152">
        <v>0</v>
      </c>
      <c r="K199" s="200"/>
      <c r="L199" s="180" t="s">
        <v>1108</v>
      </c>
    </row>
    <row r="200" spans="1:12" ht="21.75" customHeight="1" x14ac:dyDescent="0.25">
      <c r="A200" s="147" t="s">
        <v>1015</v>
      </c>
      <c r="B200" s="156" t="s">
        <v>1016</v>
      </c>
      <c r="C200" s="148">
        <v>995600</v>
      </c>
      <c r="D200" s="148">
        <v>0</v>
      </c>
      <c r="E200" s="163">
        <v>995600</v>
      </c>
      <c r="F200" s="163">
        <v>0</v>
      </c>
      <c r="G200" s="148">
        <v>0</v>
      </c>
      <c r="H200" s="148">
        <v>0</v>
      </c>
      <c r="I200" s="163">
        <v>996</v>
      </c>
      <c r="J200" s="152">
        <v>0</v>
      </c>
      <c r="K200" s="200"/>
      <c r="L200" s="180" t="s">
        <v>1108</v>
      </c>
    </row>
    <row r="201" spans="1:12" ht="21.75" customHeight="1" x14ac:dyDescent="0.25">
      <c r="A201" s="147" t="s">
        <v>1017</v>
      </c>
      <c r="B201" s="156" t="s">
        <v>1018</v>
      </c>
      <c r="C201" s="148">
        <v>1600000</v>
      </c>
      <c r="D201" s="148">
        <v>0</v>
      </c>
      <c r="E201" s="163">
        <v>1600000</v>
      </c>
      <c r="F201" s="163">
        <v>0</v>
      </c>
      <c r="G201" s="148">
        <v>0</v>
      </c>
      <c r="H201" s="148">
        <v>0</v>
      </c>
      <c r="I201" s="163">
        <v>1600</v>
      </c>
      <c r="J201" s="152">
        <v>0</v>
      </c>
      <c r="K201" s="200"/>
      <c r="L201" s="180" t="s">
        <v>1108</v>
      </c>
    </row>
    <row r="202" spans="1:12" ht="21.75" customHeight="1" x14ac:dyDescent="0.25">
      <c r="A202" s="147" t="s">
        <v>1019</v>
      </c>
      <c r="B202" s="156" t="s">
        <v>1020</v>
      </c>
      <c r="C202" s="148">
        <v>85518</v>
      </c>
      <c r="D202" s="148">
        <v>0</v>
      </c>
      <c r="E202" s="163">
        <v>85518</v>
      </c>
      <c r="F202" s="163">
        <v>0</v>
      </c>
      <c r="G202" s="148">
        <v>0</v>
      </c>
      <c r="H202" s="148">
        <v>0</v>
      </c>
      <c r="I202" s="163">
        <v>85</v>
      </c>
      <c r="J202" s="152">
        <v>0</v>
      </c>
      <c r="K202" s="200"/>
      <c r="L202" s="180" t="s">
        <v>1109</v>
      </c>
    </row>
    <row r="203" spans="1:12" ht="21.75" customHeight="1" x14ac:dyDescent="0.25">
      <c r="A203" s="147" t="s">
        <v>1021</v>
      </c>
      <c r="B203" s="156" t="s">
        <v>1022</v>
      </c>
      <c r="C203" s="148">
        <v>920000</v>
      </c>
      <c r="D203" s="148">
        <v>0</v>
      </c>
      <c r="E203" s="163">
        <v>920000</v>
      </c>
      <c r="F203" s="163">
        <v>0</v>
      </c>
      <c r="G203" s="148">
        <v>0</v>
      </c>
      <c r="H203" s="148">
        <v>0</v>
      </c>
      <c r="I203" s="163">
        <v>920</v>
      </c>
      <c r="J203" s="152">
        <v>0</v>
      </c>
      <c r="K203" s="200"/>
      <c r="L203" s="180" t="s">
        <v>1108</v>
      </c>
    </row>
    <row r="204" spans="1:12" ht="21.75" customHeight="1" x14ac:dyDescent="0.25">
      <c r="A204" s="147" t="s">
        <v>1023</v>
      </c>
      <c r="B204" s="156" t="s">
        <v>1024</v>
      </c>
      <c r="C204" s="148">
        <v>209600</v>
      </c>
      <c r="D204" s="148">
        <v>0</v>
      </c>
      <c r="E204" s="163">
        <v>209600</v>
      </c>
      <c r="F204" s="163">
        <v>0</v>
      </c>
      <c r="G204" s="148">
        <v>0</v>
      </c>
      <c r="H204" s="148">
        <v>0</v>
      </c>
      <c r="I204" s="163">
        <v>210</v>
      </c>
      <c r="J204" s="152">
        <v>0</v>
      </c>
      <c r="K204" s="200"/>
      <c r="L204" s="180" t="s">
        <v>1108</v>
      </c>
    </row>
    <row r="205" spans="1:12" ht="21.75" customHeight="1" x14ac:dyDescent="0.25">
      <c r="A205" s="147" t="s">
        <v>1025</v>
      </c>
      <c r="B205" s="156" t="s">
        <v>1026</v>
      </c>
      <c r="C205" s="148">
        <v>400000</v>
      </c>
      <c r="D205" s="148">
        <v>0</v>
      </c>
      <c r="E205" s="163">
        <v>400000</v>
      </c>
      <c r="F205" s="163">
        <v>0</v>
      </c>
      <c r="G205" s="148">
        <v>0</v>
      </c>
      <c r="H205" s="148">
        <v>0</v>
      </c>
      <c r="I205" s="163">
        <v>400</v>
      </c>
      <c r="J205" s="152">
        <v>0</v>
      </c>
      <c r="K205" s="200"/>
      <c r="L205" s="180" t="s">
        <v>1108</v>
      </c>
    </row>
    <row r="206" spans="1:12" ht="21.75" customHeight="1" x14ac:dyDescent="0.25">
      <c r="A206" s="147" t="s">
        <v>1027</v>
      </c>
      <c r="B206" s="156" t="s">
        <v>1028</v>
      </c>
      <c r="C206" s="148">
        <v>514951</v>
      </c>
      <c r="D206" s="148">
        <v>0</v>
      </c>
      <c r="E206" s="163">
        <v>514951</v>
      </c>
      <c r="F206" s="163">
        <v>0</v>
      </c>
      <c r="G206" s="148">
        <v>0</v>
      </c>
      <c r="H206" s="148">
        <v>0</v>
      </c>
      <c r="I206" s="163">
        <v>515</v>
      </c>
      <c r="J206" s="152">
        <v>0</v>
      </c>
      <c r="K206" s="200"/>
      <c r="L206" s="166" t="s">
        <v>1117</v>
      </c>
    </row>
    <row r="207" spans="1:12" ht="21.75" customHeight="1" x14ac:dyDescent="0.25">
      <c r="A207" s="147" t="s">
        <v>1029</v>
      </c>
      <c r="B207" s="156" t="s">
        <v>465</v>
      </c>
      <c r="C207" s="148">
        <v>1177349</v>
      </c>
      <c r="D207" s="148">
        <v>0</v>
      </c>
      <c r="E207" s="163">
        <v>1177349</v>
      </c>
      <c r="F207" s="163">
        <v>0</v>
      </c>
      <c r="G207" s="148">
        <v>0</v>
      </c>
      <c r="H207" s="148">
        <v>0</v>
      </c>
      <c r="I207" s="163">
        <v>1177</v>
      </c>
      <c r="J207" s="152">
        <v>0</v>
      </c>
      <c r="K207" s="200"/>
      <c r="L207" s="166" t="s">
        <v>1118</v>
      </c>
    </row>
    <row r="208" spans="1:12" ht="21.75" customHeight="1" x14ac:dyDescent="0.25">
      <c r="A208" s="147" t="s">
        <v>1030</v>
      </c>
      <c r="B208" s="156" t="s">
        <v>483</v>
      </c>
      <c r="C208" s="148">
        <v>1579965</v>
      </c>
      <c r="D208" s="148">
        <v>0</v>
      </c>
      <c r="E208" s="163">
        <v>1579965</v>
      </c>
      <c r="F208" s="163">
        <v>0</v>
      </c>
      <c r="G208" s="148">
        <v>0</v>
      </c>
      <c r="H208" s="148">
        <v>0</v>
      </c>
      <c r="I208" s="163">
        <v>1580</v>
      </c>
      <c r="J208" s="152">
        <v>0</v>
      </c>
      <c r="K208" s="200"/>
      <c r="L208" s="166" t="s">
        <v>1119</v>
      </c>
    </row>
    <row r="209" spans="1:12" ht="21.75" customHeight="1" x14ac:dyDescent="0.25">
      <c r="A209" s="147" t="s">
        <v>1031</v>
      </c>
      <c r="B209" s="156" t="s">
        <v>489</v>
      </c>
      <c r="C209" s="148">
        <v>111540</v>
      </c>
      <c r="D209" s="148">
        <v>0</v>
      </c>
      <c r="E209" s="163">
        <v>111540</v>
      </c>
      <c r="F209" s="163">
        <v>0</v>
      </c>
      <c r="G209" s="148">
        <v>0</v>
      </c>
      <c r="H209" s="148">
        <v>0</v>
      </c>
      <c r="I209" s="163">
        <v>111</v>
      </c>
      <c r="J209" s="152">
        <v>0</v>
      </c>
      <c r="K209" s="200"/>
      <c r="L209" s="166" t="s">
        <v>1120</v>
      </c>
    </row>
    <row r="210" spans="1:12" ht="21.75" customHeight="1" x14ac:dyDescent="0.25">
      <c r="A210" s="147" t="s">
        <v>1032</v>
      </c>
      <c r="B210" s="156" t="s">
        <v>502</v>
      </c>
      <c r="C210" s="148">
        <v>451671</v>
      </c>
      <c r="D210" s="148">
        <v>0</v>
      </c>
      <c r="E210" s="163">
        <v>451671</v>
      </c>
      <c r="F210" s="163">
        <v>0</v>
      </c>
      <c r="G210" s="148">
        <v>0</v>
      </c>
      <c r="H210" s="148">
        <v>0</v>
      </c>
      <c r="I210" s="163">
        <v>452</v>
      </c>
      <c r="J210" s="152">
        <v>0</v>
      </c>
      <c r="K210" s="200"/>
      <c r="L210" s="166" t="s">
        <v>1121</v>
      </c>
    </row>
    <row r="211" spans="1:12" ht="21.75" customHeight="1" x14ac:dyDescent="0.25">
      <c r="A211" s="147" t="s">
        <v>1033</v>
      </c>
      <c r="B211" s="156" t="s">
        <v>1034</v>
      </c>
      <c r="C211" s="148">
        <v>156572</v>
      </c>
      <c r="D211" s="148">
        <v>0</v>
      </c>
      <c r="E211" s="163">
        <v>156572</v>
      </c>
      <c r="F211" s="163">
        <v>0</v>
      </c>
      <c r="G211" s="148">
        <v>0</v>
      </c>
      <c r="H211" s="148">
        <v>0</v>
      </c>
      <c r="I211" s="163">
        <v>156</v>
      </c>
      <c r="J211" s="152">
        <v>0</v>
      </c>
      <c r="K211" s="200"/>
      <c r="L211" s="166" t="s">
        <v>1122</v>
      </c>
    </row>
    <row r="212" spans="1:12" ht="21.75" customHeight="1" x14ac:dyDescent="0.25">
      <c r="A212" s="147" t="s">
        <v>1035</v>
      </c>
      <c r="B212" s="156" t="s">
        <v>510</v>
      </c>
      <c r="C212" s="148">
        <v>888924</v>
      </c>
      <c r="D212" s="148">
        <v>0</v>
      </c>
      <c r="E212" s="163">
        <v>888924</v>
      </c>
      <c r="F212" s="163">
        <v>0</v>
      </c>
      <c r="G212" s="148">
        <v>0</v>
      </c>
      <c r="H212" s="148">
        <v>0</v>
      </c>
      <c r="I212" s="163">
        <v>889</v>
      </c>
      <c r="J212" s="152">
        <v>0</v>
      </c>
      <c r="K212" s="200"/>
      <c r="L212" s="166" t="s">
        <v>1123</v>
      </c>
    </row>
    <row r="213" spans="1:12" ht="21.75" customHeight="1" x14ac:dyDescent="0.25">
      <c r="A213" s="147" t="s">
        <v>1036</v>
      </c>
      <c r="B213" s="156" t="s">
        <v>513</v>
      </c>
      <c r="C213" s="148">
        <v>2199570</v>
      </c>
      <c r="D213" s="148">
        <v>0</v>
      </c>
      <c r="E213" s="163">
        <v>2199570</v>
      </c>
      <c r="F213" s="163">
        <v>0</v>
      </c>
      <c r="G213" s="148">
        <v>0</v>
      </c>
      <c r="H213" s="148">
        <v>0</v>
      </c>
      <c r="I213" s="163">
        <v>2199</v>
      </c>
      <c r="J213" s="152">
        <v>0</v>
      </c>
      <c r="K213" s="200"/>
      <c r="L213" s="166" t="s">
        <v>1124</v>
      </c>
    </row>
    <row r="214" spans="1:12" ht="21.75" customHeight="1" x14ac:dyDescent="0.25">
      <c r="A214" s="147" t="s">
        <v>1037</v>
      </c>
      <c r="B214" s="156" t="s">
        <v>516</v>
      </c>
      <c r="C214" s="148">
        <v>515032</v>
      </c>
      <c r="D214" s="148">
        <v>0</v>
      </c>
      <c r="E214" s="163">
        <v>515032</v>
      </c>
      <c r="F214" s="163">
        <v>0</v>
      </c>
      <c r="G214" s="148">
        <v>0</v>
      </c>
      <c r="H214" s="148">
        <v>0</v>
      </c>
      <c r="I214" s="163">
        <v>515</v>
      </c>
      <c r="J214" s="152">
        <v>0</v>
      </c>
      <c r="K214" s="200"/>
      <c r="L214" s="166" t="s">
        <v>1125</v>
      </c>
    </row>
    <row r="215" spans="1:12" ht="21.75" customHeight="1" x14ac:dyDescent="0.25">
      <c r="A215" s="147" t="s">
        <v>1038</v>
      </c>
      <c r="B215" s="156" t="s">
        <v>525</v>
      </c>
      <c r="C215" s="148">
        <v>599481</v>
      </c>
      <c r="D215" s="148">
        <v>0</v>
      </c>
      <c r="E215" s="163">
        <v>599481</v>
      </c>
      <c r="F215" s="163">
        <v>0</v>
      </c>
      <c r="G215" s="148">
        <v>0</v>
      </c>
      <c r="H215" s="148">
        <v>0</v>
      </c>
      <c r="I215" s="163">
        <v>599</v>
      </c>
      <c r="J215" s="152">
        <v>0</v>
      </c>
      <c r="K215" s="200"/>
      <c r="L215" t="s">
        <v>1126</v>
      </c>
    </row>
    <row r="216" spans="1:12" ht="21.75" customHeight="1" x14ac:dyDescent="0.25">
      <c r="A216" s="147" t="s">
        <v>1039</v>
      </c>
      <c r="B216" s="156" t="s">
        <v>528</v>
      </c>
      <c r="C216" s="148">
        <v>726311</v>
      </c>
      <c r="D216" s="148">
        <v>0</v>
      </c>
      <c r="E216" s="163">
        <v>726311</v>
      </c>
      <c r="F216" s="163">
        <v>0</v>
      </c>
      <c r="G216" s="148">
        <v>0</v>
      </c>
      <c r="H216" s="148">
        <v>0</v>
      </c>
      <c r="I216" s="163">
        <v>726</v>
      </c>
      <c r="J216" s="152">
        <v>0</v>
      </c>
      <c r="K216" s="200"/>
      <c r="L216" s="181" t="s">
        <v>1127</v>
      </c>
    </row>
    <row r="217" spans="1:12" ht="21.75" customHeight="1" x14ac:dyDescent="0.25">
      <c r="A217" s="147" t="s">
        <v>1040</v>
      </c>
      <c r="B217" s="156" t="s">
        <v>598</v>
      </c>
      <c r="C217" s="148">
        <v>943040</v>
      </c>
      <c r="D217" s="148">
        <v>0</v>
      </c>
      <c r="E217" s="163">
        <v>943040</v>
      </c>
      <c r="F217" s="163">
        <v>0</v>
      </c>
      <c r="G217" s="148">
        <v>0</v>
      </c>
      <c r="H217" s="148">
        <v>0</v>
      </c>
      <c r="I217" s="163">
        <v>943</v>
      </c>
      <c r="J217" s="152">
        <v>0</v>
      </c>
      <c r="K217" s="200"/>
      <c r="L217" t="s">
        <v>1128</v>
      </c>
    </row>
    <row r="218" spans="1:12" ht="21.75" customHeight="1" x14ac:dyDescent="0.25">
      <c r="A218" s="147" t="s">
        <v>1041</v>
      </c>
      <c r="B218" s="156" t="s">
        <v>614</v>
      </c>
      <c r="C218" s="148">
        <v>124802</v>
      </c>
      <c r="D218" s="148">
        <v>0</v>
      </c>
      <c r="E218" s="163">
        <v>124802</v>
      </c>
      <c r="F218" s="163">
        <v>0</v>
      </c>
      <c r="G218" s="148">
        <v>0</v>
      </c>
      <c r="H218" s="148">
        <v>0</v>
      </c>
      <c r="I218" s="163">
        <v>125</v>
      </c>
      <c r="J218" s="152">
        <v>0</v>
      </c>
      <c r="K218" s="200"/>
      <c r="L218" t="s">
        <v>1129</v>
      </c>
    </row>
    <row r="219" spans="1:12" ht="21.75" customHeight="1" x14ac:dyDescent="0.25">
      <c r="A219" s="147" t="s">
        <v>1043</v>
      </c>
      <c r="B219" s="156" t="s">
        <v>636</v>
      </c>
      <c r="C219" s="148">
        <v>941659</v>
      </c>
      <c r="D219" s="148">
        <v>0</v>
      </c>
      <c r="E219" s="163">
        <v>941659</v>
      </c>
      <c r="F219" s="163">
        <v>0</v>
      </c>
      <c r="G219" s="148">
        <v>0</v>
      </c>
      <c r="H219" s="148">
        <v>0</v>
      </c>
      <c r="I219" s="163">
        <v>942</v>
      </c>
      <c r="J219" s="152">
        <v>0</v>
      </c>
      <c r="K219" s="200"/>
      <c r="L219" s="166" t="s">
        <v>1131</v>
      </c>
    </row>
    <row r="220" spans="1:12" ht="21.75" customHeight="1" x14ac:dyDescent="0.25">
      <c r="A220" s="147" t="s">
        <v>1046</v>
      </c>
      <c r="B220" s="156" t="s">
        <v>671</v>
      </c>
      <c r="C220" s="148">
        <v>497004</v>
      </c>
      <c r="D220" s="148">
        <v>0</v>
      </c>
      <c r="E220" s="163">
        <v>497004</v>
      </c>
      <c r="F220" s="163">
        <v>0</v>
      </c>
      <c r="G220" s="148">
        <v>0</v>
      </c>
      <c r="H220" s="148">
        <v>0</v>
      </c>
      <c r="I220" s="163">
        <v>497</v>
      </c>
      <c r="J220" s="152">
        <v>0</v>
      </c>
      <c r="K220" s="200"/>
      <c r="L220" s="181" t="s">
        <v>1133</v>
      </c>
    </row>
    <row r="221" spans="1:12" ht="21.75" customHeight="1" x14ac:dyDescent="0.25">
      <c r="A221" s="147" t="s">
        <v>1047</v>
      </c>
      <c r="B221" s="156" t="s">
        <v>1048</v>
      </c>
      <c r="C221" s="148">
        <v>1127779</v>
      </c>
      <c r="D221" s="148">
        <v>0</v>
      </c>
      <c r="E221" s="163">
        <v>1127779</v>
      </c>
      <c r="F221" s="163">
        <v>0</v>
      </c>
      <c r="G221" s="148">
        <v>0</v>
      </c>
      <c r="H221" s="148">
        <v>0</v>
      </c>
      <c r="I221" s="163">
        <v>1128</v>
      </c>
      <c r="J221" s="152">
        <v>0</v>
      </c>
      <c r="K221" s="200"/>
      <c r="L221" s="166" t="s">
        <v>1134</v>
      </c>
    </row>
    <row r="222" spans="1:12" ht="21.75" customHeight="1" x14ac:dyDescent="0.25">
      <c r="A222" s="147" t="s">
        <v>1049</v>
      </c>
      <c r="B222" s="156" t="s">
        <v>1050</v>
      </c>
      <c r="C222" s="148">
        <v>1338750</v>
      </c>
      <c r="D222" s="148">
        <v>0</v>
      </c>
      <c r="E222" s="163">
        <v>1338750</v>
      </c>
      <c r="F222" s="163">
        <v>0</v>
      </c>
      <c r="G222" s="148">
        <v>0</v>
      </c>
      <c r="H222" s="148">
        <v>0</v>
      </c>
      <c r="I222" s="163">
        <v>1339</v>
      </c>
      <c r="J222" s="152">
        <v>0</v>
      </c>
      <c r="K222" s="200"/>
      <c r="L222" s="181" t="s">
        <v>1135</v>
      </c>
    </row>
    <row r="223" spans="1:12" ht="21.75" customHeight="1" x14ac:dyDescent="0.25">
      <c r="A223" s="147" t="s">
        <v>1077</v>
      </c>
      <c r="B223" s="156" t="s">
        <v>838</v>
      </c>
      <c r="C223" s="148">
        <v>338920</v>
      </c>
      <c r="D223" s="148">
        <v>0</v>
      </c>
      <c r="E223" s="163">
        <v>338920</v>
      </c>
      <c r="F223" s="163">
        <v>0</v>
      </c>
      <c r="G223" s="148">
        <v>0</v>
      </c>
      <c r="H223" s="148">
        <v>0</v>
      </c>
      <c r="I223" s="163">
        <v>339</v>
      </c>
      <c r="J223" s="152">
        <v>0</v>
      </c>
      <c r="K223" s="200"/>
      <c r="L223" s="166" t="s">
        <v>1137</v>
      </c>
    </row>
    <row r="224" spans="1:12" ht="21.75" customHeight="1" x14ac:dyDescent="0.25">
      <c r="A224" s="147" t="s">
        <v>1053</v>
      </c>
      <c r="B224" s="156" t="s">
        <v>1054</v>
      </c>
      <c r="C224" s="148">
        <v>324898</v>
      </c>
      <c r="D224" s="148">
        <v>0</v>
      </c>
      <c r="E224" s="163">
        <v>324898</v>
      </c>
      <c r="F224" s="163">
        <v>0</v>
      </c>
      <c r="G224" s="148">
        <v>0</v>
      </c>
      <c r="H224" s="148">
        <v>0</v>
      </c>
      <c r="I224" s="163">
        <v>325</v>
      </c>
      <c r="J224" s="152">
        <v>0</v>
      </c>
      <c r="K224" s="200"/>
      <c r="L224" s="180" t="s">
        <v>1144</v>
      </c>
    </row>
    <row r="225" spans="1:12" ht="21.75" customHeight="1" x14ac:dyDescent="0.25">
      <c r="A225" s="147" t="s">
        <v>1078</v>
      </c>
      <c r="B225" s="160" t="s">
        <v>1079</v>
      </c>
      <c r="C225" s="148">
        <v>0</v>
      </c>
      <c r="D225" s="148">
        <v>199638300</v>
      </c>
      <c r="E225" s="163">
        <v>0</v>
      </c>
      <c r="F225" s="163">
        <v>199638300</v>
      </c>
      <c r="G225" s="148">
        <v>0</v>
      </c>
      <c r="H225" s="148">
        <v>0</v>
      </c>
      <c r="I225" s="163">
        <v>0</v>
      </c>
      <c r="J225" s="152">
        <v>199638</v>
      </c>
      <c r="K225" s="200"/>
      <c r="L225" s="180" t="s">
        <v>1106</v>
      </c>
    </row>
    <row r="226" spans="1:12" ht="21.75" customHeight="1" x14ac:dyDescent="0.25">
      <c r="A226" s="147" t="s">
        <v>975</v>
      </c>
      <c r="B226" s="156" t="s">
        <v>976</v>
      </c>
      <c r="C226" s="148">
        <v>77547325</v>
      </c>
      <c r="D226" s="148">
        <v>0</v>
      </c>
      <c r="E226" s="163">
        <v>77547325</v>
      </c>
      <c r="F226" s="163">
        <v>0</v>
      </c>
      <c r="G226" s="148">
        <v>0</v>
      </c>
      <c r="H226" s="148">
        <v>0</v>
      </c>
      <c r="I226" s="163">
        <v>77547</v>
      </c>
      <c r="J226" s="152">
        <v>0</v>
      </c>
      <c r="K226" s="200"/>
      <c r="L226" t="s">
        <v>1111</v>
      </c>
    </row>
    <row r="227" spans="1:12" ht="21.75" customHeight="1" x14ac:dyDescent="0.25">
      <c r="A227" s="147" t="s">
        <v>977</v>
      </c>
      <c r="B227" s="156" t="s">
        <v>978</v>
      </c>
      <c r="C227" s="148">
        <v>0</v>
      </c>
      <c r="D227" s="148">
        <v>225843</v>
      </c>
      <c r="E227" s="163">
        <v>0</v>
      </c>
      <c r="F227" s="163">
        <v>225843</v>
      </c>
      <c r="G227" s="148">
        <v>0</v>
      </c>
      <c r="H227" s="148">
        <v>0</v>
      </c>
      <c r="I227" s="163">
        <v>0</v>
      </c>
      <c r="J227" s="152">
        <v>226</v>
      </c>
      <c r="K227" s="200"/>
      <c r="L227" s="166" t="s">
        <v>1111</v>
      </c>
    </row>
    <row r="228" spans="1:12" ht="21.75" customHeight="1" x14ac:dyDescent="0.25">
      <c r="A228" s="147" t="s">
        <v>981</v>
      </c>
      <c r="B228" s="156" t="s">
        <v>982</v>
      </c>
      <c r="C228" s="148">
        <v>707480</v>
      </c>
      <c r="D228" s="148">
        <v>0</v>
      </c>
      <c r="E228" s="163">
        <v>707480</v>
      </c>
      <c r="F228" s="163">
        <v>0</v>
      </c>
      <c r="G228" s="148">
        <v>0</v>
      </c>
      <c r="H228" s="148">
        <v>0</v>
      </c>
      <c r="I228" s="163">
        <v>707</v>
      </c>
      <c r="J228" s="152">
        <v>0</v>
      </c>
      <c r="K228" s="200"/>
      <c r="L228" s="166" t="s">
        <v>1112</v>
      </c>
    </row>
    <row r="229" spans="1:12" ht="21.75" customHeight="1" x14ac:dyDescent="0.25">
      <c r="A229" s="147" t="s">
        <v>983</v>
      </c>
      <c r="B229" s="156" t="s">
        <v>984</v>
      </c>
      <c r="C229" s="148">
        <v>707480</v>
      </c>
      <c r="D229" s="148">
        <v>0</v>
      </c>
      <c r="E229" s="163">
        <v>707480</v>
      </c>
      <c r="F229" s="163">
        <v>0</v>
      </c>
      <c r="G229" s="148">
        <v>0</v>
      </c>
      <c r="H229" s="148">
        <v>0</v>
      </c>
      <c r="I229" s="163">
        <v>707</v>
      </c>
      <c r="J229" s="152">
        <v>0</v>
      </c>
      <c r="K229" s="200"/>
      <c r="L229" s="180" t="s">
        <v>1143</v>
      </c>
    </row>
    <row r="230" spans="1:12" ht="21.75" customHeight="1" x14ac:dyDescent="0.25">
      <c r="A230" s="147" t="s">
        <v>989</v>
      </c>
      <c r="B230" s="156" t="s">
        <v>990</v>
      </c>
      <c r="C230" s="148">
        <v>1860691</v>
      </c>
      <c r="D230" s="148">
        <v>0</v>
      </c>
      <c r="E230" s="163">
        <v>1860691</v>
      </c>
      <c r="F230" s="163">
        <v>0</v>
      </c>
      <c r="G230" s="148">
        <v>0</v>
      </c>
      <c r="H230" s="148">
        <v>0</v>
      </c>
      <c r="I230" s="163">
        <v>1861</v>
      </c>
      <c r="J230" s="152">
        <v>0</v>
      </c>
      <c r="K230" s="200"/>
      <c r="L230" s="166" t="s">
        <v>1115</v>
      </c>
    </row>
    <row r="231" spans="1:12" ht="21.75" customHeight="1" x14ac:dyDescent="0.25">
      <c r="A231" s="147" t="s">
        <v>991</v>
      </c>
      <c r="B231" s="156" t="s">
        <v>992</v>
      </c>
      <c r="C231" s="148">
        <v>984609</v>
      </c>
      <c r="D231" s="148">
        <v>0</v>
      </c>
      <c r="E231" s="163">
        <v>984609</v>
      </c>
      <c r="F231" s="163">
        <v>0</v>
      </c>
      <c r="G231" s="148">
        <v>0</v>
      </c>
      <c r="H231" s="148">
        <v>0</v>
      </c>
      <c r="I231" s="163">
        <v>985</v>
      </c>
      <c r="J231" s="152">
        <v>0</v>
      </c>
      <c r="K231" s="200"/>
      <c r="L231" t="s">
        <v>1115</v>
      </c>
    </row>
    <row r="232" spans="1:12" ht="21.75" customHeight="1" x14ac:dyDescent="0.25">
      <c r="A232" s="147" t="s">
        <v>993</v>
      </c>
      <c r="B232" s="156" t="s">
        <v>994</v>
      </c>
      <c r="C232" s="148">
        <v>1277115</v>
      </c>
      <c r="D232" s="148">
        <v>0</v>
      </c>
      <c r="E232" s="163">
        <v>1277115</v>
      </c>
      <c r="F232" s="163">
        <v>0</v>
      </c>
      <c r="G232" s="148">
        <v>0</v>
      </c>
      <c r="H232" s="148">
        <v>0</v>
      </c>
      <c r="I232" s="163">
        <v>1277</v>
      </c>
      <c r="J232" s="152">
        <v>0</v>
      </c>
      <c r="K232" s="200"/>
      <c r="L232" s="166" t="s">
        <v>1115</v>
      </c>
    </row>
    <row r="233" spans="1:12" ht="21.75" customHeight="1" x14ac:dyDescent="0.25">
      <c r="A233" s="147" t="s">
        <v>997</v>
      </c>
      <c r="B233" s="156" t="s">
        <v>998</v>
      </c>
      <c r="C233" s="148">
        <v>237464</v>
      </c>
      <c r="D233" s="148">
        <v>0</v>
      </c>
      <c r="E233" s="163">
        <v>237464</v>
      </c>
      <c r="F233" s="163">
        <v>0</v>
      </c>
      <c r="G233" s="148">
        <v>0</v>
      </c>
      <c r="H233" s="148">
        <v>0</v>
      </c>
      <c r="I233" s="163">
        <v>237</v>
      </c>
      <c r="J233" s="152">
        <v>0</v>
      </c>
      <c r="K233" s="200"/>
      <c r="L233" s="180" t="s">
        <v>1109</v>
      </c>
    </row>
    <row r="234" spans="1:12" ht="21.75" customHeight="1" x14ac:dyDescent="0.25">
      <c r="A234" s="147" t="s">
        <v>999</v>
      </c>
      <c r="B234" s="156" t="s">
        <v>303</v>
      </c>
      <c r="C234" s="148">
        <v>415850</v>
      </c>
      <c r="D234" s="148">
        <v>0</v>
      </c>
      <c r="E234" s="163">
        <v>415850</v>
      </c>
      <c r="F234" s="163">
        <v>0</v>
      </c>
      <c r="G234" s="148">
        <v>0</v>
      </c>
      <c r="H234" s="148">
        <v>0</v>
      </c>
      <c r="I234" s="163">
        <v>416</v>
      </c>
      <c r="J234" s="152">
        <v>0</v>
      </c>
      <c r="K234" s="200"/>
      <c r="L234" s="166" t="s">
        <v>1107</v>
      </c>
    </row>
    <row r="235" spans="1:12" ht="21.75" customHeight="1" x14ac:dyDescent="0.25">
      <c r="A235" s="147" t="s">
        <v>1003</v>
      </c>
      <c r="B235" s="156" t="s">
        <v>976</v>
      </c>
      <c r="C235" s="148">
        <v>63937974</v>
      </c>
      <c r="D235" s="148">
        <v>0</v>
      </c>
      <c r="E235" s="163">
        <v>63937974</v>
      </c>
      <c r="F235" s="163">
        <v>0</v>
      </c>
      <c r="G235" s="148">
        <v>0</v>
      </c>
      <c r="H235" s="148">
        <v>0</v>
      </c>
      <c r="I235" s="163">
        <v>63938</v>
      </c>
      <c r="J235" s="152">
        <v>0</v>
      </c>
      <c r="K235" s="200"/>
      <c r="L235" t="s">
        <v>1111</v>
      </c>
    </row>
    <row r="236" spans="1:12" ht="21.75" customHeight="1" x14ac:dyDescent="0.25">
      <c r="A236" s="147" t="s">
        <v>1080</v>
      </c>
      <c r="B236" s="156" t="s">
        <v>1081</v>
      </c>
      <c r="C236" s="148">
        <v>1972500</v>
      </c>
      <c r="D236" s="148">
        <v>0</v>
      </c>
      <c r="E236" s="163">
        <v>1972500</v>
      </c>
      <c r="F236" s="163">
        <v>0</v>
      </c>
      <c r="G236" s="148">
        <v>0</v>
      </c>
      <c r="H236" s="148">
        <v>0</v>
      </c>
      <c r="I236" s="163">
        <v>1972</v>
      </c>
      <c r="J236" s="152">
        <v>0</v>
      </c>
      <c r="K236" s="200"/>
      <c r="L236" s="180" t="s">
        <v>1143</v>
      </c>
    </row>
    <row r="237" spans="1:12" ht="21.75" customHeight="1" x14ac:dyDescent="0.25">
      <c r="A237" s="147" t="s">
        <v>1004</v>
      </c>
      <c r="B237" s="156" t="s">
        <v>982</v>
      </c>
      <c r="C237" s="148">
        <v>777048</v>
      </c>
      <c r="D237" s="148">
        <v>0</v>
      </c>
      <c r="E237" s="163">
        <v>777048</v>
      </c>
      <c r="F237" s="163">
        <v>0</v>
      </c>
      <c r="G237" s="148">
        <v>0</v>
      </c>
      <c r="H237" s="148">
        <v>0</v>
      </c>
      <c r="I237" s="163">
        <v>777</v>
      </c>
      <c r="J237" s="152">
        <v>0</v>
      </c>
      <c r="K237" s="200"/>
      <c r="L237" t="s">
        <v>1112</v>
      </c>
    </row>
    <row r="238" spans="1:12" ht="21.75" customHeight="1" x14ac:dyDescent="0.25">
      <c r="A238" s="147" t="s">
        <v>1005</v>
      </c>
      <c r="B238" s="156" t="s">
        <v>984</v>
      </c>
      <c r="C238" s="148">
        <v>777048</v>
      </c>
      <c r="D238" s="148">
        <v>0</v>
      </c>
      <c r="E238" s="163">
        <v>777048</v>
      </c>
      <c r="F238" s="163">
        <v>0</v>
      </c>
      <c r="G238" s="148">
        <v>0</v>
      </c>
      <c r="H238" s="148">
        <v>0</v>
      </c>
      <c r="I238" s="163">
        <v>777</v>
      </c>
      <c r="J238" s="152">
        <v>0</v>
      </c>
      <c r="K238" s="200"/>
      <c r="L238" s="180" t="s">
        <v>1143</v>
      </c>
    </row>
    <row r="239" spans="1:12" ht="21.75" customHeight="1" x14ac:dyDescent="0.25">
      <c r="A239" s="147" t="s">
        <v>1006</v>
      </c>
      <c r="B239" s="156" t="s">
        <v>990</v>
      </c>
      <c r="C239" s="148">
        <v>1918021</v>
      </c>
      <c r="D239" s="148">
        <v>0</v>
      </c>
      <c r="E239" s="163">
        <v>1918021</v>
      </c>
      <c r="F239" s="163">
        <v>0</v>
      </c>
      <c r="G239" s="148">
        <v>0</v>
      </c>
      <c r="H239" s="148">
        <v>0</v>
      </c>
      <c r="I239" s="163">
        <v>1918</v>
      </c>
      <c r="J239" s="152">
        <v>0</v>
      </c>
      <c r="K239" s="200"/>
      <c r="L239" s="166" t="s">
        <v>1115</v>
      </c>
    </row>
    <row r="240" spans="1:12" ht="21.75" customHeight="1" x14ac:dyDescent="0.25">
      <c r="A240" s="147" t="s">
        <v>1007</v>
      </c>
      <c r="B240" s="156" t="s">
        <v>992</v>
      </c>
      <c r="C240" s="148">
        <v>811962</v>
      </c>
      <c r="D240" s="148">
        <v>0</v>
      </c>
      <c r="E240" s="163">
        <v>811962</v>
      </c>
      <c r="F240" s="163">
        <v>0</v>
      </c>
      <c r="G240" s="148">
        <v>0</v>
      </c>
      <c r="H240" s="148">
        <v>0</v>
      </c>
      <c r="I240" s="163">
        <v>812</v>
      </c>
      <c r="J240" s="152">
        <v>0</v>
      </c>
      <c r="K240" s="200"/>
      <c r="L240" t="s">
        <v>1115</v>
      </c>
    </row>
    <row r="241" spans="1:12" ht="21.75" customHeight="1" x14ac:dyDescent="0.25">
      <c r="A241" s="147" t="s">
        <v>1008</v>
      </c>
      <c r="B241" s="156" t="s">
        <v>1009</v>
      </c>
      <c r="C241" s="148">
        <v>1067839</v>
      </c>
      <c r="D241" s="148">
        <v>0</v>
      </c>
      <c r="E241" s="163">
        <v>1067839</v>
      </c>
      <c r="F241" s="163">
        <v>0</v>
      </c>
      <c r="G241" s="148">
        <v>0</v>
      </c>
      <c r="H241" s="148">
        <v>0</v>
      </c>
      <c r="I241" s="163">
        <v>1068</v>
      </c>
      <c r="J241" s="152">
        <v>0</v>
      </c>
      <c r="K241" s="200"/>
      <c r="L241" s="166" t="s">
        <v>1115</v>
      </c>
    </row>
    <row r="242" spans="1:12" ht="21.75" customHeight="1" x14ac:dyDescent="0.25">
      <c r="A242" s="147" t="s">
        <v>1011</v>
      </c>
      <c r="B242" s="156" t="s">
        <v>301</v>
      </c>
      <c r="C242" s="148">
        <v>296830</v>
      </c>
      <c r="D242" s="148">
        <v>0</v>
      </c>
      <c r="E242" s="163">
        <v>296830</v>
      </c>
      <c r="F242" s="163">
        <v>0</v>
      </c>
      <c r="G242" s="148">
        <v>0</v>
      </c>
      <c r="H242" s="148">
        <v>0</v>
      </c>
      <c r="I242" s="163">
        <v>297</v>
      </c>
      <c r="J242" s="152">
        <v>0</v>
      </c>
      <c r="K242" s="200"/>
      <c r="L242" s="180" t="s">
        <v>1109</v>
      </c>
    </row>
    <row r="243" spans="1:12" ht="21.75" customHeight="1" x14ac:dyDescent="0.25">
      <c r="A243" s="147" t="s">
        <v>1015</v>
      </c>
      <c r="B243" s="156" t="s">
        <v>1016</v>
      </c>
      <c r="C243" s="148">
        <v>209600</v>
      </c>
      <c r="D243" s="148">
        <v>0</v>
      </c>
      <c r="E243" s="163">
        <v>209600</v>
      </c>
      <c r="F243" s="163">
        <v>0</v>
      </c>
      <c r="G243" s="148">
        <v>0</v>
      </c>
      <c r="H243" s="148">
        <v>0</v>
      </c>
      <c r="I243" s="163">
        <v>210</v>
      </c>
      <c r="J243" s="152">
        <v>0</v>
      </c>
      <c r="K243" s="200"/>
      <c r="L243" s="180" t="s">
        <v>1108</v>
      </c>
    </row>
    <row r="244" spans="1:12" ht="21.75" customHeight="1" x14ac:dyDescent="0.25">
      <c r="A244" s="147" t="s">
        <v>1017</v>
      </c>
      <c r="B244" s="156" t="s">
        <v>1018</v>
      </c>
      <c r="C244" s="148">
        <v>400000</v>
      </c>
      <c r="D244" s="148">
        <v>0</v>
      </c>
      <c r="E244" s="163">
        <v>400000</v>
      </c>
      <c r="F244" s="163">
        <v>0</v>
      </c>
      <c r="G244" s="148">
        <v>0</v>
      </c>
      <c r="H244" s="148">
        <v>0</v>
      </c>
      <c r="I244" s="163">
        <v>400</v>
      </c>
      <c r="J244" s="152">
        <v>0</v>
      </c>
      <c r="K244" s="200"/>
      <c r="L244" s="180" t="s">
        <v>1108</v>
      </c>
    </row>
    <row r="245" spans="1:12" ht="21.75" customHeight="1" x14ac:dyDescent="0.25">
      <c r="A245" s="147" t="s">
        <v>1029</v>
      </c>
      <c r="B245" s="156" t="s">
        <v>465</v>
      </c>
      <c r="C245" s="148">
        <v>63231</v>
      </c>
      <c r="D245" s="148">
        <v>0</v>
      </c>
      <c r="E245" s="163">
        <v>63231</v>
      </c>
      <c r="F245" s="163">
        <v>0</v>
      </c>
      <c r="G245" s="148">
        <v>0</v>
      </c>
      <c r="H245" s="148">
        <v>0</v>
      </c>
      <c r="I245" s="163">
        <v>63</v>
      </c>
      <c r="J245" s="152">
        <v>0</v>
      </c>
      <c r="K245" s="200"/>
      <c r="L245" s="166" t="s">
        <v>1118</v>
      </c>
    </row>
    <row r="246" spans="1:12" ht="21.75" customHeight="1" x14ac:dyDescent="0.25">
      <c r="A246" s="147" t="s">
        <v>1033</v>
      </c>
      <c r="B246" s="156" t="s">
        <v>1034</v>
      </c>
      <c r="C246" s="148">
        <v>55930</v>
      </c>
      <c r="D246" s="148">
        <v>0</v>
      </c>
      <c r="E246" s="163">
        <v>55930</v>
      </c>
      <c r="F246" s="163">
        <v>0</v>
      </c>
      <c r="G246" s="148">
        <v>0</v>
      </c>
      <c r="H246" s="148">
        <v>0</v>
      </c>
      <c r="I246" s="163">
        <v>56</v>
      </c>
      <c r="J246" s="152">
        <v>0</v>
      </c>
      <c r="K246" s="200"/>
      <c r="L246" s="166" t="s">
        <v>1122</v>
      </c>
    </row>
    <row r="247" spans="1:12" ht="21.75" customHeight="1" x14ac:dyDescent="0.25">
      <c r="A247" s="147" t="s">
        <v>1040</v>
      </c>
      <c r="B247" s="156" t="s">
        <v>598</v>
      </c>
      <c r="C247" s="148">
        <v>80407</v>
      </c>
      <c r="D247" s="148">
        <v>0</v>
      </c>
      <c r="E247" s="163">
        <v>80407</v>
      </c>
      <c r="F247" s="163">
        <v>0</v>
      </c>
      <c r="G247" s="148">
        <v>0</v>
      </c>
      <c r="H247" s="148">
        <v>0</v>
      </c>
      <c r="I247" s="163">
        <v>80</v>
      </c>
      <c r="J247" s="152">
        <v>0</v>
      </c>
      <c r="K247" s="200"/>
      <c r="L247" s="166" t="s">
        <v>1128</v>
      </c>
    </row>
    <row r="248" spans="1:12" ht="21.75" customHeight="1" x14ac:dyDescent="0.25">
      <c r="A248" s="147" t="s">
        <v>1044</v>
      </c>
      <c r="B248" s="156" t="s">
        <v>1045</v>
      </c>
      <c r="C248" s="148">
        <v>177388</v>
      </c>
      <c r="D248" s="148">
        <v>0</v>
      </c>
      <c r="E248" s="163">
        <v>177388</v>
      </c>
      <c r="F248" s="163">
        <v>0</v>
      </c>
      <c r="G248" s="148">
        <v>0</v>
      </c>
      <c r="H248" s="148">
        <v>0</v>
      </c>
      <c r="I248" s="163">
        <v>177</v>
      </c>
      <c r="J248" s="152">
        <v>0</v>
      </c>
      <c r="K248" s="200"/>
      <c r="L248" s="166" t="s">
        <v>1132</v>
      </c>
    </row>
    <row r="249" spans="1:12" ht="21.75" customHeight="1" x14ac:dyDescent="0.25">
      <c r="A249" s="147" t="s">
        <v>1046</v>
      </c>
      <c r="B249" s="156" t="s">
        <v>671</v>
      </c>
      <c r="C249" s="148">
        <v>1150522</v>
      </c>
      <c r="D249" s="148">
        <v>0</v>
      </c>
      <c r="E249" s="163">
        <v>1150522</v>
      </c>
      <c r="F249" s="163">
        <v>0</v>
      </c>
      <c r="G249" s="148">
        <v>0</v>
      </c>
      <c r="H249" s="148">
        <v>0</v>
      </c>
      <c r="I249" s="163">
        <v>1150</v>
      </c>
      <c r="J249" s="152">
        <v>0</v>
      </c>
      <c r="K249" s="200"/>
      <c r="L249" t="s">
        <v>1133</v>
      </c>
    </row>
    <row r="250" spans="1:12" ht="21.75" customHeight="1" x14ac:dyDescent="0.25">
      <c r="A250" s="147" t="s">
        <v>1047</v>
      </c>
      <c r="B250" s="156" t="s">
        <v>1048</v>
      </c>
      <c r="C250" s="148">
        <v>4403776</v>
      </c>
      <c r="D250" s="148">
        <v>0</v>
      </c>
      <c r="E250" s="163">
        <v>4403776</v>
      </c>
      <c r="F250" s="163">
        <v>0</v>
      </c>
      <c r="G250" s="148">
        <v>0</v>
      </c>
      <c r="H250" s="148">
        <v>0</v>
      </c>
      <c r="I250" s="163">
        <v>4404</v>
      </c>
      <c r="J250" s="152">
        <v>0</v>
      </c>
      <c r="K250" s="200"/>
      <c r="L250" s="166" t="s">
        <v>1134</v>
      </c>
    </row>
    <row r="251" spans="1:12" ht="21.75" customHeight="1" x14ac:dyDescent="0.25">
      <c r="A251" s="147" t="s">
        <v>1082</v>
      </c>
      <c r="B251" s="156" t="s">
        <v>799</v>
      </c>
      <c r="C251" s="148">
        <v>4865678</v>
      </c>
      <c r="D251" s="148">
        <v>0</v>
      </c>
      <c r="E251" s="163">
        <v>4865678</v>
      </c>
      <c r="F251" s="163">
        <v>0</v>
      </c>
      <c r="G251" s="148">
        <v>0</v>
      </c>
      <c r="H251" s="148">
        <v>0</v>
      </c>
      <c r="I251" s="163">
        <v>4866</v>
      </c>
      <c r="J251" s="152">
        <v>0</v>
      </c>
      <c r="K251" s="200"/>
      <c r="L251" s="179" t="s">
        <v>1133</v>
      </c>
    </row>
    <row r="252" spans="1:12" ht="21.75" customHeight="1" x14ac:dyDescent="0.25">
      <c r="A252" s="147" t="s">
        <v>1051</v>
      </c>
      <c r="B252" s="156" t="s">
        <v>1052</v>
      </c>
      <c r="C252" s="148">
        <v>1119874</v>
      </c>
      <c r="D252" s="148">
        <v>0</v>
      </c>
      <c r="E252" s="163">
        <v>1119874</v>
      </c>
      <c r="F252" s="163">
        <v>0</v>
      </c>
      <c r="G252" s="148">
        <v>0</v>
      </c>
      <c r="H252" s="148">
        <v>0</v>
      </c>
      <c r="I252" s="163">
        <v>1120</v>
      </c>
      <c r="J252" s="152">
        <v>0</v>
      </c>
      <c r="K252" s="200"/>
      <c r="L252" s="166" t="s">
        <v>1138</v>
      </c>
    </row>
    <row r="253" spans="1:12" ht="21.75" customHeight="1" x14ac:dyDescent="0.25">
      <c r="A253" s="147" t="s">
        <v>1053</v>
      </c>
      <c r="B253" s="156" t="s">
        <v>1054</v>
      </c>
      <c r="C253" s="148">
        <v>476000</v>
      </c>
      <c r="D253" s="148">
        <v>0</v>
      </c>
      <c r="E253" s="163">
        <v>476000</v>
      </c>
      <c r="F253" s="163">
        <v>0</v>
      </c>
      <c r="G253" s="148">
        <v>0</v>
      </c>
      <c r="H253" s="148">
        <v>0</v>
      </c>
      <c r="I253" s="163">
        <v>476</v>
      </c>
      <c r="J253" s="152">
        <v>0</v>
      </c>
      <c r="K253" s="200"/>
      <c r="L253" s="180" t="s">
        <v>1144</v>
      </c>
    </row>
    <row r="254" spans="1:12" ht="21.75" customHeight="1" x14ac:dyDescent="0.25">
      <c r="A254" s="147" t="s">
        <v>1083</v>
      </c>
      <c r="B254" s="161" t="s">
        <v>1084</v>
      </c>
      <c r="C254" s="148">
        <v>0</v>
      </c>
      <c r="D254" s="148">
        <v>69360456</v>
      </c>
      <c r="E254" s="163">
        <v>0</v>
      </c>
      <c r="F254" s="163">
        <v>69360456</v>
      </c>
      <c r="G254" s="148">
        <v>0</v>
      </c>
      <c r="H254" s="148">
        <v>0</v>
      </c>
      <c r="I254" s="163">
        <v>0</v>
      </c>
      <c r="J254" s="152">
        <v>69360</v>
      </c>
      <c r="K254" s="200"/>
      <c r="L254" t="s">
        <v>1140</v>
      </c>
    </row>
    <row r="255" spans="1:12" ht="21.75" customHeight="1" x14ac:dyDescent="0.25">
      <c r="A255" s="147" t="s">
        <v>975</v>
      </c>
      <c r="B255" s="156" t="s">
        <v>976</v>
      </c>
      <c r="C255" s="148">
        <v>14404290</v>
      </c>
      <c r="D255" s="148">
        <v>0</v>
      </c>
      <c r="E255" s="163">
        <v>14404290</v>
      </c>
      <c r="F255" s="163">
        <v>0</v>
      </c>
      <c r="G255" s="148">
        <v>0</v>
      </c>
      <c r="H255" s="148">
        <v>0</v>
      </c>
      <c r="I255" s="163">
        <v>14404</v>
      </c>
      <c r="J255" s="152">
        <v>0</v>
      </c>
      <c r="K255" s="200"/>
      <c r="L255" s="166" t="s">
        <v>1111</v>
      </c>
    </row>
    <row r="256" spans="1:12" ht="21.75" customHeight="1" x14ac:dyDescent="0.25">
      <c r="A256" s="147" t="s">
        <v>977</v>
      </c>
      <c r="B256" s="156" t="s">
        <v>978</v>
      </c>
      <c r="C256" s="148">
        <v>0</v>
      </c>
      <c r="D256" s="148">
        <v>46746</v>
      </c>
      <c r="E256" s="163">
        <v>0</v>
      </c>
      <c r="F256" s="163">
        <v>46746</v>
      </c>
      <c r="G256" s="148">
        <v>0</v>
      </c>
      <c r="H256" s="148">
        <v>0</v>
      </c>
      <c r="I256" s="163">
        <v>0</v>
      </c>
      <c r="J256" s="152">
        <v>47</v>
      </c>
      <c r="K256" s="200"/>
      <c r="L256" s="166" t="s">
        <v>1111</v>
      </c>
    </row>
    <row r="257" spans="1:12" ht="21.75" customHeight="1" x14ac:dyDescent="0.25">
      <c r="A257" s="147" t="s">
        <v>981</v>
      </c>
      <c r="B257" s="156" t="s">
        <v>982</v>
      </c>
      <c r="C257" s="148">
        <v>347100</v>
      </c>
      <c r="D257" s="148">
        <v>0</v>
      </c>
      <c r="E257" s="163">
        <v>347100</v>
      </c>
      <c r="F257" s="163">
        <v>0</v>
      </c>
      <c r="G257" s="148">
        <v>0</v>
      </c>
      <c r="H257" s="148">
        <v>0</v>
      </c>
      <c r="I257" s="163">
        <v>347</v>
      </c>
      <c r="J257" s="152">
        <v>0</v>
      </c>
      <c r="K257" s="200"/>
      <c r="L257" t="s">
        <v>1112</v>
      </c>
    </row>
    <row r="258" spans="1:12" ht="21.75" customHeight="1" x14ac:dyDescent="0.25">
      <c r="A258" s="147" t="s">
        <v>983</v>
      </c>
      <c r="B258" s="156" t="s">
        <v>984</v>
      </c>
      <c r="C258" s="148">
        <v>176870</v>
      </c>
      <c r="D258" s="148">
        <v>0</v>
      </c>
      <c r="E258" s="163">
        <v>176870</v>
      </c>
      <c r="F258" s="163">
        <v>0</v>
      </c>
      <c r="G258" s="148">
        <v>0</v>
      </c>
      <c r="H258" s="148">
        <v>0</v>
      </c>
      <c r="I258" s="163">
        <v>177</v>
      </c>
      <c r="J258" s="152">
        <v>0</v>
      </c>
      <c r="K258" s="200"/>
      <c r="L258" s="180" t="s">
        <v>1143</v>
      </c>
    </row>
    <row r="259" spans="1:12" ht="21.75" customHeight="1" x14ac:dyDescent="0.25">
      <c r="A259" s="147" t="s">
        <v>987</v>
      </c>
      <c r="B259" s="156" t="s">
        <v>988</v>
      </c>
      <c r="C259" s="148">
        <v>559011</v>
      </c>
      <c r="D259" s="148">
        <v>0</v>
      </c>
      <c r="E259" s="163">
        <v>559011</v>
      </c>
      <c r="F259" s="163">
        <v>0</v>
      </c>
      <c r="G259" s="148">
        <v>0</v>
      </c>
      <c r="H259" s="148">
        <v>0</v>
      </c>
      <c r="I259" s="163">
        <v>559</v>
      </c>
      <c r="J259" s="152">
        <v>0</v>
      </c>
      <c r="K259" s="200"/>
      <c r="L259" t="s">
        <v>1114</v>
      </c>
    </row>
    <row r="260" spans="1:12" ht="21.75" customHeight="1" x14ac:dyDescent="0.25">
      <c r="A260" s="147" t="s">
        <v>989</v>
      </c>
      <c r="B260" s="156" t="s">
        <v>990</v>
      </c>
      <c r="C260" s="148">
        <v>359122</v>
      </c>
      <c r="D260" s="148">
        <v>0</v>
      </c>
      <c r="E260" s="163">
        <v>359122</v>
      </c>
      <c r="F260" s="163">
        <v>0</v>
      </c>
      <c r="G260" s="148">
        <v>0</v>
      </c>
      <c r="H260" s="148">
        <v>0</v>
      </c>
      <c r="I260" s="163">
        <v>359</v>
      </c>
      <c r="J260" s="152">
        <v>0</v>
      </c>
      <c r="K260" s="200"/>
      <c r="L260" s="166" t="s">
        <v>1115</v>
      </c>
    </row>
    <row r="261" spans="1:12" ht="21.75" customHeight="1" x14ac:dyDescent="0.25">
      <c r="A261" s="147" t="s">
        <v>991</v>
      </c>
      <c r="B261" s="156" t="s">
        <v>992</v>
      </c>
      <c r="C261" s="148">
        <v>190037</v>
      </c>
      <c r="D261" s="148">
        <v>0</v>
      </c>
      <c r="E261" s="163">
        <v>190037</v>
      </c>
      <c r="F261" s="163">
        <v>0</v>
      </c>
      <c r="G261" s="148">
        <v>0</v>
      </c>
      <c r="H261" s="148">
        <v>0</v>
      </c>
      <c r="I261" s="163">
        <v>190</v>
      </c>
      <c r="J261" s="152">
        <v>0</v>
      </c>
      <c r="K261" s="200"/>
      <c r="L261" s="166" t="s">
        <v>1115</v>
      </c>
    </row>
    <row r="262" spans="1:12" ht="21.75" customHeight="1" x14ac:dyDescent="0.25">
      <c r="A262" s="147" t="s">
        <v>993</v>
      </c>
      <c r="B262" s="156" t="s">
        <v>994</v>
      </c>
      <c r="C262" s="148">
        <v>246518</v>
      </c>
      <c r="D262" s="148">
        <v>0</v>
      </c>
      <c r="E262" s="163">
        <v>246518</v>
      </c>
      <c r="F262" s="163">
        <v>0</v>
      </c>
      <c r="G262" s="148">
        <v>0</v>
      </c>
      <c r="H262" s="148">
        <v>0</v>
      </c>
      <c r="I262" s="163">
        <v>246</v>
      </c>
      <c r="J262" s="152">
        <v>0</v>
      </c>
      <c r="K262" s="200"/>
      <c r="L262" t="s">
        <v>1115</v>
      </c>
    </row>
    <row r="263" spans="1:12" ht="21.75" customHeight="1" x14ac:dyDescent="0.25">
      <c r="A263" s="147" t="s">
        <v>997</v>
      </c>
      <c r="B263" s="156" t="s">
        <v>998</v>
      </c>
      <c r="C263" s="148">
        <v>59366</v>
      </c>
      <c r="D263" s="148">
        <v>0</v>
      </c>
      <c r="E263" s="163">
        <v>59366</v>
      </c>
      <c r="F263" s="163">
        <v>0</v>
      </c>
      <c r="G263" s="148">
        <v>0</v>
      </c>
      <c r="H263" s="148">
        <v>0</v>
      </c>
      <c r="I263" s="163">
        <v>59</v>
      </c>
      <c r="J263" s="152">
        <v>0</v>
      </c>
      <c r="K263" s="200"/>
      <c r="L263" s="180" t="s">
        <v>1109</v>
      </c>
    </row>
    <row r="264" spans="1:12" ht="21.75" customHeight="1" x14ac:dyDescent="0.25">
      <c r="A264" s="147" t="s">
        <v>1003</v>
      </c>
      <c r="B264" s="156" t="s">
        <v>976</v>
      </c>
      <c r="C264" s="148">
        <v>36473348</v>
      </c>
      <c r="D264" s="148">
        <v>0</v>
      </c>
      <c r="E264" s="163">
        <v>36473348</v>
      </c>
      <c r="F264" s="163">
        <v>0</v>
      </c>
      <c r="G264" s="148">
        <v>0</v>
      </c>
      <c r="H264" s="148">
        <v>0</v>
      </c>
      <c r="I264" s="163">
        <v>36473</v>
      </c>
      <c r="J264" s="152">
        <v>0</v>
      </c>
      <c r="K264" s="200"/>
      <c r="L264" t="s">
        <v>1111</v>
      </c>
    </row>
    <row r="265" spans="1:12" ht="21.75" customHeight="1" x14ac:dyDescent="0.25">
      <c r="A265" s="147" t="s">
        <v>1004</v>
      </c>
      <c r="B265" s="156" t="s">
        <v>982</v>
      </c>
      <c r="C265" s="148">
        <v>658332</v>
      </c>
      <c r="D265" s="148">
        <v>0</v>
      </c>
      <c r="E265" s="163">
        <v>658332</v>
      </c>
      <c r="F265" s="163">
        <v>0</v>
      </c>
      <c r="G265" s="148">
        <v>0</v>
      </c>
      <c r="H265" s="148">
        <v>0</v>
      </c>
      <c r="I265" s="163">
        <v>658</v>
      </c>
      <c r="J265" s="152">
        <v>0</v>
      </c>
      <c r="K265" s="200"/>
      <c r="L265" s="166" t="s">
        <v>1112</v>
      </c>
    </row>
    <row r="266" spans="1:12" ht="21.75" customHeight="1" x14ac:dyDescent="0.25">
      <c r="A266" s="147" t="s">
        <v>1005</v>
      </c>
      <c r="B266" s="156" t="s">
        <v>984</v>
      </c>
      <c r="C266" s="148">
        <v>609612</v>
      </c>
      <c r="D266" s="148">
        <v>0</v>
      </c>
      <c r="E266" s="163">
        <v>609612</v>
      </c>
      <c r="F266" s="163">
        <v>0</v>
      </c>
      <c r="G266" s="148">
        <v>0</v>
      </c>
      <c r="H266" s="148">
        <v>0</v>
      </c>
      <c r="I266" s="163">
        <v>610</v>
      </c>
      <c r="J266" s="152">
        <v>0</v>
      </c>
      <c r="K266" s="200"/>
      <c r="L266" s="180" t="s">
        <v>1143</v>
      </c>
    </row>
    <row r="267" spans="1:12" ht="21.75" customHeight="1" x14ac:dyDescent="0.25">
      <c r="A267" s="147" t="s">
        <v>1006</v>
      </c>
      <c r="B267" s="156" t="s">
        <v>990</v>
      </c>
      <c r="C267" s="148">
        <v>1094194</v>
      </c>
      <c r="D267" s="148">
        <v>0</v>
      </c>
      <c r="E267" s="163">
        <v>1094194</v>
      </c>
      <c r="F267" s="163">
        <v>0</v>
      </c>
      <c r="G267" s="148">
        <v>0</v>
      </c>
      <c r="H267" s="148">
        <v>0</v>
      </c>
      <c r="I267" s="163">
        <v>1094</v>
      </c>
      <c r="J267" s="152">
        <v>0</v>
      </c>
      <c r="K267" s="200"/>
      <c r="L267" t="s">
        <v>1115</v>
      </c>
    </row>
    <row r="268" spans="1:12" ht="21.75" customHeight="1" x14ac:dyDescent="0.25">
      <c r="A268" s="147" t="s">
        <v>1007</v>
      </c>
      <c r="B268" s="156" t="s">
        <v>992</v>
      </c>
      <c r="C268" s="148">
        <v>463200</v>
      </c>
      <c r="D268" s="148">
        <v>0</v>
      </c>
      <c r="E268" s="163">
        <v>463200</v>
      </c>
      <c r="F268" s="163">
        <v>0</v>
      </c>
      <c r="G268" s="148">
        <v>0</v>
      </c>
      <c r="H268" s="148">
        <v>0</v>
      </c>
      <c r="I268" s="163">
        <v>463</v>
      </c>
      <c r="J268" s="152">
        <v>0</v>
      </c>
      <c r="K268" s="200"/>
      <c r="L268" s="166" t="s">
        <v>1115</v>
      </c>
    </row>
    <row r="269" spans="1:12" ht="21.75" customHeight="1" x14ac:dyDescent="0.25">
      <c r="A269" s="147" t="s">
        <v>1008</v>
      </c>
      <c r="B269" s="156" t="s">
        <v>1009</v>
      </c>
      <c r="C269" s="148">
        <v>610078</v>
      </c>
      <c r="D269" s="148">
        <v>0</v>
      </c>
      <c r="E269" s="163">
        <v>610078</v>
      </c>
      <c r="F269" s="163">
        <v>0</v>
      </c>
      <c r="G269" s="148">
        <v>0</v>
      </c>
      <c r="H269" s="148">
        <v>0</v>
      </c>
      <c r="I269" s="163">
        <v>610</v>
      </c>
      <c r="J269" s="152">
        <v>0</v>
      </c>
      <c r="K269" s="200"/>
      <c r="L269" t="s">
        <v>1115</v>
      </c>
    </row>
    <row r="270" spans="1:12" ht="21.75" customHeight="1" x14ac:dyDescent="0.25">
      <c r="A270" s="147" t="s">
        <v>1011</v>
      </c>
      <c r="B270" s="156" t="s">
        <v>301</v>
      </c>
      <c r="C270" s="148">
        <v>342072</v>
      </c>
      <c r="D270" s="148">
        <v>0</v>
      </c>
      <c r="E270" s="163">
        <v>342072</v>
      </c>
      <c r="F270" s="163">
        <v>0</v>
      </c>
      <c r="G270" s="148">
        <v>0</v>
      </c>
      <c r="H270" s="148">
        <v>0</v>
      </c>
      <c r="I270" s="163">
        <v>342</v>
      </c>
      <c r="J270" s="152">
        <v>0</v>
      </c>
      <c r="K270" s="200"/>
      <c r="L270" s="180" t="s">
        <v>1109</v>
      </c>
    </row>
    <row r="271" spans="1:12" ht="21.75" customHeight="1" x14ac:dyDescent="0.25">
      <c r="A271" s="147" t="s">
        <v>1015</v>
      </c>
      <c r="B271" s="156" t="s">
        <v>1016</v>
      </c>
      <c r="C271" s="148">
        <v>52400</v>
      </c>
      <c r="D271" s="148">
        <v>0</v>
      </c>
      <c r="E271" s="163">
        <v>52400</v>
      </c>
      <c r="F271" s="163">
        <v>0</v>
      </c>
      <c r="G271" s="148">
        <v>0</v>
      </c>
      <c r="H271" s="148">
        <v>0</v>
      </c>
      <c r="I271" s="163">
        <v>52</v>
      </c>
      <c r="J271" s="152">
        <v>0</v>
      </c>
      <c r="K271" s="200"/>
      <c r="L271" s="180" t="s">
        <v>1108</v>
      </c>
    </row>
    <row r="272" spans="1:12" ht="21.75" customHeight="1" x14ac:dyDescent="0.25">
      <c r="A272" s="147" t="s">
        <v>1017</v>
      </c>
      <c r="B272" s="156" t="s">
        <v>1018</v>
      </c>
      <c r="C272" s="148">
        <v>100000</v>
      </c>
      <c r="D272" s="148">
        <v>0</v>
      </c>
      <c r="E272" s="163">
        <v>100000</v>
      </c>
      <c r="F272" s="163">
        <v>0</v>
      </c>
      <c r="G272" s="148">
        <v>0</v>
      </c>
      <c r="H272" s="148">
        <v>0</v>
      </c>
      <c r="I272" s="163">
        <v>100</v>
      </c>
      <c r="J272" s="152">
        <v>0</v>
      </c>
      <c r="K272" s="200"/>
      <c r="L272" s="180" t="s">
        <v>1108</v>
      </c>
    </row>
    <row r="273" spans="1:12" ht="21.75" customHeight="1" x14ac:dyDescent="0.25">
      <c r="A273" s="147" t="s">
        <v>1023</v>
      </c>
      <c r="B273" s="156" t="s">
        <v>1024</v>
      </c>
      <c r="C273" s="148">
        <v>314400</v>
      </c>
      <c r="D273" s="148">
        <v>0</v>
      </c>
      <c r="E273" s="163">
        <v>314400</v>
      </c>
      <c r="F273" s="163">
        <v>0</v>
      </c>
      <c r="G273" s="148">
        <v>0</v>
      </c>
      <c r="H273" s="148">
        <v>0</v>
      </c>
      <c r="I273" s="163">
        <v>314</v>
      </c>
      <c r="J273" s="152">
        <v>0</v>
      </c>
      <c r="K273" s="200"/>
      <c r="L273" s="180" t="s">
        <v>1108</v>
      </c>
    </row>
    <row r="274" spans="1:12" ht="21.75" customHeight="1" x14ac:dyDescent="0.25">
      <c r="A274" s="147" t="s">
        <v>1025</v>
      </c>
      <c r="B274" s="156" t="s">
        <v>1026</v>
      </c>
      <c r="C274" s="148">
        <v>500000</v>
      </c>
      <c r="D274" s="148">
        <v>0</v>
      </c>
      <c r="E274" s="163">
        <v>500000</v>
      </c>
      <c r="F274" s="163">
        <v>0</v>
      </c>
      <c r="G274" s="148">
        <v>0</v>
      </c>
      <c r="H274" s="148">
        <v>0</v>
      </c>
      <c r="I274" s="163">
        <v>500</v>
      </c>
      <c r="J274" s="152">
        <v>0</v>
      </c>
      <c r="K274" s="200"/>
      <c r="L274" s="180" t="s">
        <v>1108</v>
      </c>
    </row>
    <row r="275" spans="1:12" ht="21.75" customHeight="1" x14ac:dyDescent="0.25">
      <c r="A275" s="147" t="s">
        <v>1040</v>
      </c>
      <c r="B275" s="156" t="s">
        <v>598</v>
      </c>
      <c r="C275" s="148">
        <v>383880</v>
      </c>
      <c r="D275" s="148">
        <v>100</v>
      </c>
      <c r="E275" s="163">
        <v>383780</v>
      </c>
      <c r="F275" s="163">
        <v>0</v>
      </c>
      <c r="G275" s="148">
        <v>0</v>
      </c>
      <c r="H275" s="148">
        <v>0</v>
      </c>
      <c r="I275" s="163">
        <v>384</v>
      </c>
      <c r="J275" s="152">
        <v>0</v>
      </c>
      <c r="K275" s="200"/>
      <c r="L275" s="166" t="s">
        <v>1128</v>
      </c>
    </row>
    <row r="276" spans="1:12" ht="21.75" customHeight="1" x14ac:dyDescent="0.25">
      <c r="A276" s="147" t="s">
        <v>1047</v>
      </c>
      <c r="B276" s="156" t="s">
        <v>1048</v>
      </c>
      <c r="C276" s="148">
        <v>614755</v>
      </c>
      <c r="D276" s="148">
        <v>0</v>
      </c>
      <c r="E276" s="163">
        <v>614755</v>
      </c>
      <c r="F276" s="163">
        <v>0</v>
      </c>
      <c r="G276" s="148">
        <v>0</v>
      </c>
      <c r="H276" s="148">
        <v>0</v>
      </c>
      <c r="I276" s="163">
        <v>615</v>
      </c>
      <c r="J276" s="152">
        <v>0</v>
      </c>
      <c r="K276" s="200"/>
      <c r="L276" s="181" t="s">
        <v>1134</v>
      </c>
    </row>
    <row r="277" spans="1:12" ht="21.75" customHeight="1" x14ac:dyDescent="0.25">
      <c r="A277" s="147" t="s">
        <v>1053</v>
      </c>
      <c r="B277" s="156" t="s">
        <v>1054</v>
      </c>
      <c r="C277" s="148">
        <v>1255633</v>
      </c>
      <c r="D277" s="148">
        <v>0</v>
      </c>
      <c r="E277" s="163">
        <v>1255633</v>
      </c>
      <c r="F277" s="163">
        <v>0</v>
      </c>
      <c r="G277" s="148">
        <v>0</v>
      </c>
      <c r="H277" s="148">
        <v>0</v>
      </c>
      <c r="I277" s="163">
        <v>1256</v>
      </c>
      <c r="J277" s="152">
        <v>0</v>
      </c>
      <c r="K277" s="200"/>
      <c r="L277" s="180" t="s">
        <v>1144</v>
      </c>
    </row>
    <row r="278" spans="1:12" ht="21.75" customHeight="1" x14ac:dyDescent="0.25">
      <c r="A278" s="147" t="s">
        <v>1085</v>
      </c>
      <c r="B278" s="162" t="s">
        <v>1105</v>
      </c>
      <c r="C278" s="148">
        <v>0</v>
      </c>
      <c r="D278" s="148">
        <v>2831679</v>
      </c>
      <c r="E278" s="163">
        <v>0</v>
      </c>
      <c r="F278" s="163">
        <v>2831679</v>
      </c>
      <c r="G278" s="148">
        <v>0</v>
      </c>
      <c r="H278" s="148">
        <v>0</v>
      </c>
      <c r="I278" s="163">
        <v>0</v>
      </c>
      <c r="J278" s="152">
        <v>2832</v>
      </c>
      <c r="K278" s="200"/>
      <c r="L278" s="180" t="s">
        <v>1106</v>
      </c>
    </row>
    <row r="279" spans="1:12" ht="21.75" customHeight="1" x14ac:dyDescent="0.25">
      <c r="A279" s="147" t="s">
        <v>1086</v>
      </c>
      <c r="B279" s="156" t="s">
        <v>1087</v>
      </c>
      <c r="C279" s="148">
        <v>0</v>
      </c>
      <c r="D279" s="148">
        <v>872405</v>
      </c>
      <c r="E279" s="163">
        <v>0</v>
      </c>
      <c r="F279" s="163">
        <v>872405</v>
      </c>
      <c r="G279" s="148">
        <v>0</v>
      </c>
      <c r="H279" s="148">
        <v>0</v>
      </c>
      <c r="I279" s="163">
        <v>0</v>
      </c>
      <c r="J279" s="152">
        <v>872</v>
      </c>
      <c r="K279" s="200"/>
      <c r="L279" s="180" t="s">
        <v>1106</v>
      </c>
    </row>
    <row r="280" spans="1:12" ht="21.75" customHeight="1" x14ac:dyDescent="0.25">
      <c r="A280" s="147" t="s">
        <v>1088</v>
      </c>
      <c r="B280" s="156" t="s">
        <v>1089</v>
      </c>
      <c r="C280" s="148">
        <v>0</v>
      </c>
      <c r="D280" s="148">
        <v>1313191</v>
      </c>
      <c r="E280" s="163">
        <v>0</v>
      </c>
      <c r="F280" s="163">
        <v>1313191</v>
      </c>
      <c r="G280" s="148">
        <v>0</v>
      </c>
      <c r="H280" s="148">
        <v>0</v>
      </c>
      <c r="I280" s="163">
        <v>0</v>
      </c>
      <c r="J280" s="152">
        <v>1314</v>
      </c>
      <c r="K280" s="200"/>
      <c r="L280" s="182" t="s">
        <v>1106</v>
      </c>
    </row>
    <row r="281" spans="1:12" ht="21.75" customHeight="1" x14ac:dyDescent="0.25">
      <c r="A281" s="147" t="s">
        <v>1090</v>
      </c>
      <c r="B281" s="156" t="s">
        <v>1091</v>
      </c>
      <c r="C281" s="148">
        <v>0</v>
      </c>
      <c r="D281" s="148">
        <v>4841226</v>
      </c>
      <c r="E281" s="163">
        <v>0</v>
      </c>
      <c r="F281" s="163">
        <v>4841226</v>
      </c>
      <c r="G281" s="148">
        <v>0</v>
      </c>
      <c r="H281" s="148">
        <v>0</v>
      </c>
      <c r="I281" s="163">
        <v>0</v>
      </c>
      <c r="J281" s="152">
        <v>4841</v>
      </c>
      <c r="K281" s="200"/>
      <c r="L281" s="180" t="s">
        <v>1106</v>
      </c>
    </row>
    <row r="282" spans="1:12" ht="21.75" customHeight="1" x14ac:dyDescent="0.25">
      <c r="A282" s="147" t="s">
        <v>1092</v>
      </c>
      <c r="B282" s="156" t="s">
        <v>1093</v>
      </c>
      <c r="C282" s="148">
        <v>0</v>
      </c>
      <c r="D282" s="148">
        <v>14817484</v>
      </c>
      <c r="E282" s="163">
        <v>0</v>
      </c>
      <c r="F282" s="163">
        <v>14817484</v>
      </c>
      <c r="G282" s="148">
        <v>0</v>
      </c>
      <c r="H282" s="148">
        <v>0</v>
      </c>
      <c r="I282" s="163">
        <v>0</v>
      </c>
      <c r="J282" s="152">
        <v>14817</v>
      </c>
      <c r="K282" s="200"/>
      <c r="L282" s="150" t="s">
        <v>1106</v>
      </c>
    </row>
    <row r="283" spans="1:12" ht="21.75" customHeight="1" x14ac:dyDescent="0.25">
      <c r="A283" s="147" t="s">
        <v>1094</v>
      </c>
      <c r="B283" s="156" t="s">
        <v>1095</v>
      </c>
      <c r="C283" s="148">
        <v>0</v>
      </c>
      <c r="D283" s="148">
        <v>11200000</v>
      </c>
      <c r="E283" s="163">
        <v>0</v>
      </c>
      <c r="F283" s="163">
        <v>11200000</v>
      </c>
      <c r="G283" s="148">
        <v>0</v>
      </c>
      <c r="H283" s="148">
        <v>0</v>
      </c>
      <c r="I283" s="163">
        <v>0</v>
      </c>
      <c r="J283" s="152">
        <v>11200</v>
      </c>
      <c r="K283" s="200"/>
      <c r="L283" s="180" t="s">
        <v>1108</v>
      </c>
    </row>
    <row r="284" spans="1:12" ht="21.75" customHeight="1" x14ac:dyDescent="0.25">
      <c r="A284" s="147" t="s">
        <v>1096</v>
      </c>
      <c r="B284" s="156" t="s">
        <v>1097</v>
      </c>
      <c r="C284" s="148">
        <v>0</v>
      </c>
      <c r="D284" s="148">
        <v>6392800</v>
      </c>
      <c r="E284" s="163">
        <v>0</v>
      </c>
      <c r="F284" s="163">
        <v>6392800</v>
      </c>
      <c r="G284" s="148">
        <v>0</v>
      </c>
      <c r="H284" s="148">
        <v>0</v>
      </c>
      <c r="I284" s="163">
        <v>0</v>
      </c>
      <c r="J284" s="152">
        <v>6393</v>
      </c>
      <c r="K284" s="200"/>
      <c r="L284" s="180" t="s">
        <v>1108</v>
      </c>
    </row>
    <row r="285" spans="1:12" ht="21.75" customHeight="1" x14ac:dyDescent="0.25">
      <c r="A285" s="147" t="s">
        <v>1098</v>
      </c>
      <c r="B285" s="156" t="s">
        <v>1099</v>
      </c>
      <c r="C285" s="148">
        <v>0</v>
      </c>
      <c r="D285" s="148">
        <v>277830000</v>
      </c>
      <c r="E285" s="163">
        <v>0</v>
      </c>
      <c r="F285" s="163">
        <v>277830000</v>
      </c>
      <c r="G285" s="148">
        <v>0</v>
      </c>
      <c r="H285" s="148">
        <v>0</v>
      </c>
      <c r="I285" s="163">
        <v>0</v>
      </c>
      <c r="J285" s="152">
        <v>277830</v>
      </c>
      <c r="K285" s="200"/>
      <c r="L285" s="166" t="s">
        <v>1139</v>
      </c>
    </row>
    <row r="286" spans="1:12" ht="21.75" customHeight="1" x14ac:dyDescent="0.25">
      <c r="A286" s="147" t="s">
        <v>971</v>
      </c>
      <c r="B286" s="156" t="s">
        <v>972</v>
      </c>
      <c r="C286" s="148">
        <v>0</v>
      </c>
      <c r="D286" s="148">
        <v>4731284</v>
      </c>
      <c r="E286" s="163">
        <v>0</v>
      </c>
      <c r="F286" s="163">
        <v>4731284</v>
      </c>
      <c r="G286" s="148">
        <v>0</v>
      </c>
      <c r="H286" s="148">
        <v>0</v>
      </c>
      <c r="I286" s="163">
        <v>0</v>
      </c>
      <c r="J286" s="152">
        <v>4731</v>
      </c>
      <c r="K286" s="200"/>
      <c r="L286" s="166" t="s">
        <v>1141</v>
      </c>
    </row>
    <row r="287" spans="1:12" ht="21.75" customHeight="1" x14ac:dyDescent="0.25">
      <c r="A287" s="147" t="s">
        <v>1100</v>
      </c>
      <c r="B287" s="156" t="s">
        <v>1101</v>
      </c>
      <c r="C287" s="148">
        <v>0</v>
      </c>
      <c r="D287" s="148">
        <v>4013952</v>
      </c>
      <c r="E287" s="163">
        <v>0</v>
      </c>
      <c r="F287" s="163">
        <v>4013952</v>
      </c>
      <c r="G287" s="148">
        <v>0</v>
      </c>
      <c r="H287" s="148">
        <v>0</v>
      </c>
      <c r="I287" s="163">
        <v>0</v>
      </c>
      <c r="J287" s="152">
        <v>4014</v>
      </c>
      <c r="K287" s="200"/>
      <c r="L287" s="166" t="s">
        <v>1106</v>
      </c>
    </row>
    <row r="288" spans="1:12" ht="21.75" customHeight="1" x14ac:dyDescent="0.25">
      <c r="A288" s="173" t="s">
        <v>975</v>
      </c>
      <c r="B288" s="174" t="s">
        <v>976</v>
      </c>
      <c r="C288" s="175">
        <v>80436600</v>
      </c>
      <c r="D288" s="175">
        <v>0</v>
      </c>
      <c r="E288" s="176">
        <v>80436600</v>
      </c>
      <c r="F288" s="176">
        <v>0</v>
      </c>
      <c r="G288" s="175">
        <v>0</v>
      </c>
      <c r="H288" s="175">
        <v>0</v>
      </c>
      <c r="I288" s="176">
        <v>80437</v>
      </c>
      <c r="J288" s="177">
        <v>0</v>
      </c>
      <c r="K288" s="202"/>
      <c r="L288" t="s">
        <v>1111</v>
      </c>
    </row>
    <row r="289" spans="1:12" ht="21.75" customHeight="1" x14ac:dyDescent="0.25">
      <c r="A289" s="147" t="s">
        <v>981</v>
      </c>
      <c r="B289" s="156" t="s">
        <v>982</v>
      </c>
      <c r="C289" s="148">
        <v>813602</v>
      </c>
      <c r="D289" s="148">
        <v>0</v>
      </c>
      <c r="E289" s="163">
        <v>813602</v>
      </c>
      <c r="F289" s="163">
        <v>0</v>
      </c>
      <c r="G289" s="148">
        <v>0</v>
      </c>
      <c r="H289" s="148">
        <v>0</v>
      </c>
      <c r="I289" s="163">
        <v>814</v>
      </c>
      <c r="J289" s="152">
        <v>0</v>
      </c>
      <c r="K289" s="200"/>
      <c r="L289" t="s">
        <v>1112</v>
      </c>
    </row>
    <row r="290" spans="1:12" ht="21.75" customHeight="1" x14ac:dyDescent="0.25">
      <c r="A290" s="147" t="s">
        <v>983</v>
      </c>
      <c r="B290" s="156" t="s">
        <v>984</v>
      </c>
      <c r="C290" s="148">
        <v>813602</v>
      </c>
      <c r="D290" s="148">
        <v>0</v>
      </c>
      <c r="E290" s="163">
        <v>813602</v>
      </c>
      <c r="F290" s="163">
        <v>0</v>
      </c>
      <c r="G290" s="148">
        <v>0</v>
      </c>
      <c r="H290" s="148">
        <v>0</v>
      </c>
      <c r="I290" s="163">
        <v>814</v>
      </c>
      <c r="J290" s="152">
        <v>0</v>
      </c>
      <c r="K290" s="200"/>
      <c r="L290" s="180" t="s">
        <v>1143</v>
      </c>
    </row>
    <row r="291" spans="1:12" ht="21.75" customHeight="1" x14ac:dyDescent="0.25">
      <c r="A291" s="147" t="s">
        <v>987</v>
      </c>
      <c r="B291" s="156" t="s">
        <v>988</v>
      </c>
      <c r="C291" s="148">
        <v>1981497</v>
      </c>
      <c r="D291" s="148">
        <v>0</v>
      </c>
      <c r="E291" s="163">
        <v>1981497</v>
      </c>
      <c r="F291" s="163">
        <v>0</v>
      </c>
      <c r="G291" s="148">
        <v>0</v>
      </c>
      <c r="H291" s="148">
        <v>0</v>
      </c>
      <c r="I291" s="163">
        <v>1981</v>
      </c>
      <c r="J291" s="152">
        <v>0</v>
      </c>
      <c r="K291" s="200"/>
      <c r="L291" t="s">
        <v>1114</v>
      </c>
    </row>
    <row r="292" spans="1:12" ht="21.75" customHeight="1" x14ac:dyDescent="0.25">
      <c r="A292" s="147" t="s">
        <v>989</v>
      </c>
      <c r="B292" s="156" t="s">
        <v>990</v>
      </c>
      <c r="C292" s="148">
        <v>1574487</v>
      </c>
      <c r="D292" s="148">
        <v>0</v>
      </c>
      <c r="E292" s="163">
        <v>1574487</v>
      </c>
      <c r="F292" s="163">
        <v>0</v>
      </c>
      <c r="G292" s="148">
        <v>0</v>
      </c>
      <c r="H292" s="148">
        <v>0</v>
      </c>
      <c r="I292" s="163">
        <v>1574</v>
      </c>
      <c r="J292" s="152">
        <v>0</v>
      </c>
      <c r="K292" s="200"/>
      <c r="L292" s="166" t="s">
        <v>1115</v>
      </c>
    </row>
    <row r="293" spans="1:12" ht="21.75" customHeight="1" x14ac:dyDescent="0.25">
      <c r="A293" s="147" t="s">
        <v>991</v>
      </c>
      <c r="B293" s="156" t="s">
        <v>992</v>
      </c>
      <c r="C293" s="148">
        <v>1056703</v>
      </c>
      <c r="D293" s="148">
        <v>0</v>
      </c>
      <c r="E293" s="163">
        <v>1056703</v>
      </c>
      <c r="F293" s="163">
        <v>0</v>
      </c>
      <c r="G293" s="148">
        <v>0</v>
      </c>
      <c r="H293" s="148">
        <v>0</v>
      </c>
      <c r="I293" s="163">
        <v>1057</v>
      </c>
      <c r="J293" s="152">
        <v>0</v>
      </c>
      <c r="K293" s="200"/>
      <c r="L293" t="s">
        <v>1115</v>
      </c>
    </row>
    <row r="294" spans="1:12" ht="21.75" customHeight="1" x14ac:dyDescent="0.25">
      <c r="A294" s="147" t="s">
        <v>993</v>
      </c>
      <c r="B294" s="156" t="s">
        <v>994</v>
      </c>
      <c r="C294" s="148">
        <v>1377137</v>
      </c>
      <c r="D294" s="148">
        <v>0</v>
      </c>
      <c r="E294" s="163">
        <v>1377137</v>
      </c>
      <c r="F294" s="163">
        <v>0</v>
      </c>
      <c r="G294" s="148">
        <v>0</v>
      </c>
      <c r="H294" s="148">
        <v>0</v>
      </c>
      <c r="I294" s="163">
        <v>1377</v>
      </c>
      <c r="J294" s="152">
        <v>0</v>
      </c>
      <c r="K294" s="200"/>
      <c r="L294" t="s">
        <v>1115</v>
      </c>
    </row>
    <row r="295" spans="1:12" ht="21.75" customHeight="1" x14ac:dyDescent="0.25">
      <c r="A295" s="147" t="s">
        <v>995</v>
      </c>
      <c r="B295" s="156" t="s">
        <v>996</v>
      </c>
      <c r="C295" s="148">
        <v>1234027</v>
      </c>
      <c r="D295" s="148">
        <v>0</v>
      </c>
      <c r="E295" s="163">
        <v>1234027</v>
      </c>
      <c r="F295" s="163">
        <v>0</v>
      </c>
      <c r="G295" s="148">
        <v>0</v>
      </c>
      <c r="H295" s="148">
        <v>0</v>
      </c>
      <c r="I295" s="163">
        <v>1234</v>
      </c>
      <c r="J295" s="152">
        <v>0</v>
      </c>
      <c r="K295" s="200"/>
      <c r="L295" t="s">
        <v>1116</v>
      </c>
    </row>
    <row r="296" spans="1:12" ht="21.75" customHeight="1" x14ac:dyDescent="0.25">
      <c r="A296" s="147" t="s">
        <v>997</v>
      </c>
      <c r="B296" s="156" t="s">
        <v>998</v>
      </c>
      <c r="C296" s="148">
        <v>349134</v>
      </c>
      <c r="D296" s="148">
        <v>0</v>
      </c>
      <c r="E296" s="163">
        <v>349134</v>
      </c>
      <c r="F296" s="163">
        <v>0</v>
      </c>
      <c r="G296" s="148">
        <v>0</v>
      </c>
      <c r="H296" s="148">
        <v>0</v>
      </c>
      <c r="I296" s="163">
        <v>349</v>
      </c>
      <c r="J296" s="152">
        <v>0</v>
      </c>
      <c r="K296" s="200"/>
      <c r="L296" t="s">
        <v>1109</v>
      </c>
    </row>
    <row r="297" spans="1:12" ht="21.75" customHeight="1" x14ac:dyDescent="0.25">
      <c r="A297" s="147" t="s">
        <v>999</v>
      </c>
      <c r="B297" s="156" t="s">
        <v>303</v>
      </c>
      <c r="C297" s="148">
        <v>332680</v>
      </c>
      <c r="D297" s="148">
        <v>0</v>
      </c>
      <c r="E297" s="163">
        <v>332680</v>
      </c>
      <c r="F297" s="163">
        <v>0</v>
      </c>
      <c r="G297" s="148">
        <v>0</v>
      </c>
      <c r="H297" s="148">
        <v>0</v>
      </c>
      <c r="I297" s="163">
        <v>333</v>
      </c>
      <c r="J297" s="152">
        <v>0</v>
      </c>
      <c r="K297" s="200"/>
      <c r="L297" t="s">
        <v>1107</v>
      </c>
    </row>
    <row r="298" spans="1:12" ht="21.75" customHeight="1" x14ac:dyDescent="0.25">
      <c r="A298" s="147" t="s">
        <v>1003</v>
      </c>
      <c r="B298" s="156" t="s">
        <v>976</v>
      </c>
      <c r="C298" s="148">
        <v>5017149</v>
      </c>
      <c r="D298" s="148">
        <v>0</v>
      </c>
      <c r="E298" s="163">
        <v>5017149</v>
      </c>
      <c r="F298" s="163">
        <v>0</v>
      </c>
      <c r="G298" s="148">
        <v>0</v>
      </c>
      <c r="H298" s="148">
        <v>0</v>
      </c>
      <c r="I298" s="163">
        <v>5017</v>
      </c>
      <c r="J298" s="152">
        <v>0</v>
      </c>
      <c r="K298" s="200"/>
      <c r="L298" t="s">
        <v>1111</v>
      </c>
    </row>
    <row r="299" spans="1:12" ht="21.75" customHeight="1" x14ac:dyDescent="0.25">
      <c r="A299" s="147" t="s">
        <v>1004</v>
      </c>
      <c r="B299" s="156" t="s">
        <v>982</v>
      </c>
      <c r="C299" s="148">
        <v>88435</v>
      </c>
      <c r="D299" s="148">
        <v>0</v>
      </c>
      <c r="E299" s="163">
        <v>88435</v>
      </c>
      <c r="F299" s="163">
        <v>0</v>
      </c>
      <c r="G299" s="148">
        <v>0</v>
      </c>
      <c r="H299" s="148">
        <v>0</v>
      </c>
      <c r="I299" s="163">
        <v>88</v>
      </c>
      <c r="J299" s="152">
        <v>0</v>
      </c>
      <c r="K299" s="200"/>
      <c r="L299" t="s">
        <v>1112</v>
      </c>
    </row>
    <row r="300" spans="1:12" ht="21.75" customHeight="1" x14ac:dyDescent="0.25">
      <c r="A300" s="147" t="s">
        <v>1005</v>
      </c>
      <c r="B300" s="156" t="s">
        <v>984</v>
      </c>
      <c r="C300" s="148">
        <v>88435</v>
      </c>
      <c r="D300" s="148">
        <v>0</v>
      </c>
      <c r="E300" s="163">
        <v>88435</v>
      </c>
      <c r="F300" s="163">
        <v>0</v>
      </c>
      <c r="G300" s="148">
        <v>0</v>
      </c>
      <c r="H300" s="148">
        <v>0</v>
      </c>
      <c r="I300" s="163">
        <v>88</v>
      </c>
      <c r="J300" s="152">
        <v>0</v>
      </c>
      <c r="K300" s="200"/>
      <c r="L300" s="180" t="s">
        <v>1143</v>
      </c>
    </row>
    <row r="301" spans="1:12" ht="21.75" customHeight="1" x14ac:dyDescent="0.25">
      <c r="A301" s="147" t="s">
        <v>1006</v>
      </c>
      <c r="B301" s="156" t="s">
        <v>990</v>
      </c>
      <c r="C301" s="148">
        <v>146828</v>
      </c>
      <c r="D301" s="148">
        <v>0</v>
      </c>
      <c r="E301" s="163">
        <v>146828</v>
      </c>
      <c r="F301" s="163">
        <v>0</v>
      </c>
      <c r="G301" s="148">
        <v>0</v>
      </c>
      <c r="H301" s="148">
        <v>0</v>
      </c>
      <c r="I301" s="163">
        <v>147</v>
      </c>
      <c r="J301" s="152">
        <v>0</v>
      </c>
      <c r="K301" s="200"/>
      <c r="L301" t="s">
        <v>1115</v>
      </c>
    </row>
    <row r="302" spans="1:12" ht="21.75" customHeight="1" x14ac:dyDescent="0.25">
      <c r="A302" s="147" t="s">
        <v>1007</v>
      </c>
      <c r="B302" s="156" t="s">
        <v>992</v>
      </c>
      <c r="C302" s="148">
        <v>62155</v>
      </c>
      <c r="D302" s="148">
        <v>0</v>
      </c>
      <c r="E302" s="163">
        <v>62155</v>
      </c>
      <c r="F302" s="163">
        <v>0</v>
      </c>
      <c r="G302" s="148">
        <v>0</v>
      </c>
      <c r="H302" s="148">
        <v>0</v>
      </c>
      <c r="I302" s="163">
        <v>62</v>
      </c>
      <c r="J302" s="152">
        <v>0</v>
      </c>
      <c r="K302" s="200"/>
      <c r="L302" s="166" t="s">
        <v>1115</v>
      </c>
    </row>
    <row r="303" spans="1:12" ht="21.75" customHeight="1" x14ac:dyDescent="0.25">
      <c r="A303" s="147" t="s">
        <v>1008</v>
      </c>
      <c r="B303" s="156" t="s">
        <v>1009</v>
      </c>
      <c r="C303" s="148">
        <v>60926</v>
      </c>
      <c r="D303" s="148">
        <v>0</v>
      </c>
      <c r="E303" s="163">
        <v>60926</v>
      </c>
      <c r="F303" s="163">
        <v>0</v>
      </c>
      <c r="G303" s="148">
        <v>0</v>
      </c>
      <c r="H303" s="148">
        <v>0</v>
      </c>
      <c r="I303" s="163">
        <v>61</v>
      </c>
      <c r="J303" s="152">
        <v>0</v>
      </c>
      <c r="K303" s="200"/>
      <c r="L303" t="s">
        <v>1115</v>
      </c>
    </row>
    <row r="304" spans="1:12" ht="21.75" customHeight="1" x14ac:dyDescent="0.25">
      <c r="A304" s="147" t="s">
        <v>1012</v>
      </c>
      <c r="B304" s="156" t="s">
        <v>385</v>
      </c>
      <c r="C304" s="148">
        <v>2700558</v>
      </c>
      <c r="D304" s="148">
        <v>0</v>
      </c>
      <c r="E304" s="163">
        <v>2700558</v>
      </c>
      <c r="F304" s="163">
        <v>0</v>
      </c>
      <c r="G304" s="148">
        <v>0</v>
      </c>
      <c r="H304" s="148">
        <v>0</v>
      </c>
      <c r="I304" s="163">
        <v>2700</v>
      </c>
      <c r="J304" s="152">
        <v>0</v>
      </c>
      <c r="K304" s="200"/>
      <c r="L304" t="s">
        <v>1110</v>
      </c>
    </row>
    <row r="305" spans="1:12" ht="21.75" customHeight="1" x14ac:dyDescent="0.25">
      <c r="A305" s="147" t="s">
        <v>1015</v>
      </c>
      <c r="B305" s="156" t="s">
        <v>1016</v>
      </c>
      <c r="C305" s="148">
        <v>6759600</v>
      </c>
      <c r="D305" s="148">
        <v>6392800</v>
      </c>
      <c r="E305" s="163">
        <v>366800</v>
      </c>
      <c r="F305" s="163">
        <v>0</v>
      </c>
      <c r="G305" s="148">
        <v>0</v>
      </c>
      <c r="H305" s="148">
        <v>0</v>
      </c>
      <c r="I305" s="163">
        <v>367</v>
      </c>
      <c r="J305" s="152">
        <v>0</v>
      </c>
      <c r="K305" s="200"/>
      <c r="L305" s="180" t="s">
        <v>1108</v>
      </c>
    </row>
    <row r="306" spans="1:12" ht="21.75" customHeight="1" x14ac:dyDescent="0.25">
      <c r="A306" s="147" t="s">
        <v>1017</v>
      </c>
      <c r="B306" s="156" t="s">
        <v>1018</v>
      </c>
      <c r="C306" s="148">
        <v>11900000</v>
      </c>
      <c r="D306" s="148">
        <v>11200000</v>
      </c>
      <c r="E306" s="163">
        <v>700000</v>
      </c>
      <c r="F306" s="163">
        <v>0</v>
      </c>
      <c r="G306" s="148">
        <v>0</v>
      </c>
      <c r="H306" s="148">
        <v>0</v>
      </c>
      <c r="I306" s="163">
        <v>700</v>
      </c>
      <c r="J306" s="152">
        <v>0</v>
      </c>
      <c r="K306" s="200"/>
      <c r="L306" s="180" t="s">
        <v>1108</v>
      </c>
    </row>
    <row r="307" spans="1:12" ht="21.75" customHeight="1" x14ac:dyDescent="0.25">
      <c r="A307" s="147" t="s">
        <v>1023</v>
      </c>
      <c r="B307" s="156" t="s">
        <v>1024</v>
      </c>
      <c r="C307" s="148">
        <v>314400</v>
      </c>
      <c r="D307" s="148">
        <v>0</v>
      </c>
      <c r="E307" s="163">
        <v>314400</v>
      </c>
      <c r="F307" s="163">
        <v>0</v>
      </c>
      <c r="G307" s="148">
        <v>0</v>
      </c>
      <c r="H307" s="148">
        <v>0</v>
      </c>
      <c r="I307" s="163">
        <v>314</v>
      </c>
      <c r="J307" s="152">
        <v>0</v>
      </c>
      <c r="K307" s="200"/>
      <c r="L307" s="180" t="s">
        <v>1108</v>
      </c>
    </row>
    <row r="308" spans="1:12" ht="21.75" customHeight="1" x14ac:dyDescent="0.25">
      <c r="A308" s="147" t="s">
        <v>1025</v>
      </c>
      <c r="B308" s="156" t="s">
        <v>1026</v>
      </c>
      <c r="C308" s="148">
        <v>500000</v>
      </c>
      <c r="D308" s="148">
        <v>0</v>
      </c>
      <c r="E308" s="163">
        <v>500000</v>
      </c>
      <c r="F308" s="163">
        <v>0</v>
      </c>
      <c r="G308" s="148">
        <v>0</v>
      </c>
      <c r="H308" s="148">
        <v>0</v>
      </c>
      <c r="I308" s="163">
        <v>500</v>
      </c>
      <c r="J308" s="152">
        <v>0</v>
      </c>
      <c r="K308" s="200"/>
      <c r="L308" s="180" t="s">
        <v>1108</v>
      </c>
    </row>
    <row r="309" spans="1:12" ht="21.75" customHeight="1" x14ac:dyDescent="0.25">
      <c r="A309" s="147" t="s">
        <v>1102</v>
      </c>
      <c r="B309" s="156" t="s">
        <v>477</v>
      </c>
      <c r="C309" s="148">
        <v>8275796</v>
      </c>
      <c r="D309" s="148">
        <v>8275796</v>
      </c>
      <c r="E309" s="163">
        <v>0</v>
      </c>
      <c r="F309" s="163">
        <v>0</v>
      </c>
      <c r="G309" s="148">
        <v>0</v>
      </c>
      <c r="H309" s="148">
        <v>0</v>
      </c>
      <c r="I309" s="163">
        <v>0</v>
      </c>
      <c r="J309" s="152">
        <v>0</v>
      </c>
      <c r="K309" s="200"/>
      <c r="L309" s="179"/>
    </row>
    <row r="310" spans="1:12" ht="21.75" customHeight="1" x14ac:dyDescent="0.25">
      <c r="A310" s="147" t="s">
        <v>1033</v>
      </c>
      <c r="B310" s="156" t="s">
        <v>1034</v>
      </c>
      <c r="C310" s="148">
        <v>348075</v>
      </c>
      <c r="D310" s="148">
        <v>348075</v>
      </c>
      <c r="E310" s="163">
        <v>0</v>
      </c>
      <c r="F310" s="163">
        <v>0</v>
      </c>
      <c r="G310" s="148">
        <v>0</v>
      </c>
      <c r="H310" s="148">
        <v>0</v>
      </c>
      <c r="I310" s="163">
        <v>0</v>
      </c>
      <c r="J310" s="152">
        <v>0</v>
      </c>
      <c r="K310" s="200"/>
      <c r="L310" s="166" t="s">
        <v>1122</v>
      </c>
    </row>
    <row r="311" spans="1:12" ht="21.75" customHeight="1" x14ac:dyDescent="0.25">
      <c r="A311" s="147" t="s">
        <v>1038</v>
      </c>
      <c r="B311" s="156" t="s">
        <v>525</v>
      </c>
      <c r="C311" s="148">
        <v>6873881</v>
      </c>
      <c r="D311" s="148">
        <v>6873881</v>
      </c>
      <c r="E311" s="163">
        <v>0</v>
      </c>
      <c r="F311" s="163">
        <v>0</v>
      </c>
      <c r="G311" s="148">
        <v>0</v>
      </c>
      <c r="H311" s="148">
        <v>0</v>
      </c>
      <c r="I311" s="163">
        <v>0</v>
      </c>
      <c r="J311" s="152">
        <v>0</v>
      </c>
      <c r="K311" s="200"/>
      <c r="L311" t="s">
        <v>1126</v>
      </c>
    </row>
    <row r="312" spans="1:12" ht="21.75" customHeight="1" x14ac:dyDescent="0.25">
      <c r="A312" s="147" t="s">
        <v>1039</v>
      </c>
      <c r="B312" s="156" t="s">
        <v>528</v>
      </c>
      <c r="C312" s="148">
        <v>10929118</v>
      </c>
      <c r="D312" s="148">
        <v>10929118</v>
      </c>
      <c r="E312" s="163">
        <v>0</v>
      </c>
      <c r="F312" s="163">
        <v>0</v>
      </c>
      <c r="G312" s="148">
        <v>0</v>
      </c>
      <c r="H312" s="148">
        <v>0</v>
      </c>
      <c r="I312" s="163">
        <v>0</v>
      </c>
      <c r="J312" s="152">
        <v>0</v>
      </c>
      <c r="K312" s="200"/>
      <c r="L312" t="s">
        <v>1127</v>
      </c>
    </row>
    <row r="313" spans="1:12" ht="21.75" customHeight="1" x14ac:dyDescent="0.25">
      <c r="A313" s="147" t="s">
        <v>1041</v>
      </c>
      <c r="B313" s="156" t="s">
        <v>614</v>
      </c>
      <c r="C313" s="148">
        <v>627960</v>
      </c>
      <c r="D313" s="148">
        <v>627960</v>
      </c>
      <c r="E313" s="163">
        <v>0</v>
      </c>
      <c r="F313" s="163">
        <v>0</v>
      </c>
      <c r="G313" s="148">
        <v>0</v>
      </c>
      <c r="H313" s="148">
        <v>0</v>
      </c>
      <c r="I313" s="163">
        <v>0</v>
      </c>
      <c r="J313" s="152">
        <v>0</v>
      </c>
      <c r="K313" s="200"/>
      <c r="L313" t="s">
        <v>1129</v>
      </c>
    </row>
    <row r="314" spans="1:12" ht="21.75" customHeight="1" x14ac:dyDescent="0.25">
      <c r="A314" s="147" t="s">
        <v>1103</v>
      </c>
      <c r="B314" s="156" t="s">
        <v>1104</v>
      </c>
      <c r="C314" s="148">
        <v>676000</v>
      </c>
      <c r="D314" s="148">
        <v>0</v>
      </c>
      <c r="E314" s="163">
        <v>676000</v>
      </c>
      <c r="F314" s="163">
        <v>0</v>
      </c>
      <c r="G314" s="148">
        <v>0</v>
      </c>
      <c r="H314" s="148">
        <v>0</v>
      </c>
      <c r="I314" s="163">
        <v>676</v>
      </c>
      <c r="J314" s="152">
        <v>0</v>
      </c>
      <c r="K314" s="200"/>
      <c r="L314" s="179" t="s">
        <v>1133</v>
      </c>
    </row>
    <row r="315" spans="1:12" ht="21.75" customHeight="1" x14ac:dyDescent="0.25">
      <c r="A315" s="147" t="s">
        <v>1047</v>
      </c>
      <c r="B315" s="156" t="s">
        <v>1048</v>
      </c>
      <c r="C315" s="148">
        <v>2926826</v>
      </c>
      <c r="D315" s="148">
        <v>0</v>
      </c>
      <c r="E315" s="163">
        <v>2926826</v>
      </c>
      <c r="F315" s="163">
        <v>0</v>
      </c>
      <c r="G315" s="148">
        <v>0</v>
      </c>
      <c r="H315" s="148">
        <v>0</v>
      </c>
      <c r="I315" s="163">
        <v>2927</v>
      </c>
      <c r="J315" s="152">
        <v>0</v>
      </c>
      <c r="K315" s="200"/>
      <c r="L315" t="s">
        <v>1134</v>
      </c>
    </row>
    <row r="316" spans="1:12" ht="21.75" customHeight="1" x14ac:dyDescent="0.25">
      <c r="A316" s="147" t="s">
        <v>1049</v>
      </c>
      <c r="B316" s="156" t="s">
        <v>1050</v>
      </c>
      <c r="C316" s="148">
        <v>5176500</v>
      </c>
      <c r="D316" s="148">
        <v>5176500</v>
      </c>
      <c r="E316" s="163">
        <v>0</v>
      </c>
      <c r="F316" s="163">
        <v>0</v>
      </c>
      <c r="G316" s="148">
        <v>0</v>
      </c>
      <c r="H316" s="148">
        <v>0</v>
      </c>
      <c r="I316" s="163">
        <v>0</v>
      </c>
      <c r="J316" s="152">
        <v>0</v>
      </c>
      <c r="K316" s="200"/>
      <c r="L316" t="s">
        <v>1135</v>
      </c>
    </row>
    <row r="317" spans="1:12" ht="21.75" customHeight="1" x14ac:dyDescent="0.25">
      <c r="A317" s="147" t="s">
        <v>1053</v>
      </c>
      <c r="B317" s="156" t="s">
        <v>1054</v>
      </c>
      <c r="C317" s="148">
        <v>1985122</v>
      </c>
      <c r="D317" s="148">
        <v>1985122</v>
      </c>
      <c r="E317" s="163">
        <v>0</v>
      </c>
      <c r="F317" s="163">
        <v>0</v>
      </c>
      <c r="G317" s="148">
        <v>0</v>
      </c>
      <c r="H317" s="148">
        <v>0</v>
      </c>
      <c r="I317" s="163">
        <v>0</v>
      </c>
      <c r="J317" s="152">
        <v>0</v>
      </c>
      <c r="K317" s="200"/>
      <c r="L317" s="180" t="s">
        <v>1144</v>
      </c>
    </row>
    <row r="318" spans="1:12" ht="21.75" customHeight="1" x14ac:dyDescent="0.25"/>
    <row r="319" spans="1:12" ht="21.75" customHeight="1" x14ac:dyDescent="0.25"/>
  </sheetData>
  <mergeCells count="7">
    <mergeCell ref="A9:B9"/>
    <mergeCell ref="A7:B7"/>
    <mergeCell ref="A6:B6"/>
    <mergeCell ref="A5:B5"/>
    <mergeCell ref="A1:A3"/>
    <mergeCell ref="B1:J1"/>
    <mergeCell ref="B2:J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BEP</vt:lpstr>
      <vt:lpstr>INGRESOS</vt:lpstr>
      <vt:lpstr>GASTOS</vt:lpstr>
      <vt:lpstr>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Vergara</dc:creator>
  <cp:lastModifiedBy>note</cp:lastModifiedBy>
  <dcterms:created xsi:type="dcterms:W3CDTF">2024-11-20T20:06:31Z</dcterms:created>
  <dcterms:modified xsi:type="dcterms:W3CDTF">2024-11-22T11:27:51Z</dcterms:modified>
</cp:coreProperties>
</file>